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Objave WEB\27.3.2025. Tatjana\"/>
    </mc:Choice>
  </mc:AlternateContent>
  <xr:revisionPtr revIDLastSave="0" documentId="13_ncr:1_{805972A4-C141-40B3-B1FB-432AEF311CBB}" xr6:coauthVersionLast="47" xr6:coauthVersionMax="47" xr10:uidLastSave="{00000000-0000-0000-0000-000000000000}"/>
  <bookViews>
    <workbookView xWindow="28680" yWindow="-120" windowWidth="29040" windowHeight="15720" xr2:uid="{F313842A-DCC3-446A-AE93-E3DED651A50F}"/>
  </bookViews>
  <sheets>
    <sheet name="DZIV 2024" sheetId="10" r:id="rId1"/>
    <sheet name="OPĆI - Sažetak" sheetId="9" r:id="rId2"/>
    <sheet name="OPĆI-rn.prih.rash - ekon.klas." sheetId="2" r:id="rId3"/>
    <sheet name="OPĆI-rn.prih.rash - izvori fin." sheetId="3" r:id="rId4"/>
    <sheet name="OPĆI-rashodi prema funkcijskoj " sheetId="4" r:id="rId5"/>
    <sheet name="POSEBNI-po organizac.klas." sheetId="7" r:id="rId6"/>
    <sheet name="POSEBNI-po programskoj klas." sheetId="8" r:id="rId7"/>
  </sheets>
  <externalReferences>
    <externalReference r:id="rId8"/>
  </externalReferences>
  <definedNames>
    <definedName name="_xlnm._FilterDatabase" localSheetId="0" hidden="1">'DZIV 2024'!$A$3:$V$88</definedName>
  </definedNames>
  <calcPr calcId="191029"/>
  <pivotCaches>
    <pivotCache cacheId="0" r:id="rId9"/>
  </pivotCaches>
  <webPublishObjects count="1">
    <webPublishObject id="8311" divId="1 DZIV - GODIŠNJI IZVJEŠTAJ O IZVRŠENJU FP 2024 - final_8311" destinationFile="C:\Users\ipetrosanec\Desktop\Objave WEB\27.3.2025. Tatjana\1 DZIV - GODIŠNJI IZVJEŠTAJ O IZVRŠENJU FP 2024 - final.mht"/>
  </webPublishObjec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5" i="10" l="1"/>
  <c r="E24" i="9"/>
  <c r="F24" i="9"/>
  <c r="I19" i="9"/>
  <c r="H19" i="9"/>
  <c r="H22" i="9" l="1"/>
  <c r="H23" i="9"/>
  <c r="E33" i="9" l="1"/>
  <c r="F33" i="9"/>
  <c r="G33" i="9"/>
  <c r="D33" i="9"/>
  <c r="D35" i="9" s="1"/>
  <c r="E21" i="9" l="1"/>
  <c r="F21" i="9"/>
  <c r="G21" i="9"/>
  <c r="H21" i="9" s="1"/>
  <c r="D21" i="9"/>
  <c r="E18" i="9"/>
  <c r="F18" i="9"/>
  <c r="G18" i="9"/>
  <c r="H18" i="9" s="1"/>
  <c r="D18" i="9"/>
  <c r="I18" i="9" l="1"/>
  <c r="G24" i="9"/>
  <c r="G35" i="9" s="1"/>
  <c r="E35" i="9"/>
  <c r="D24" i="9"/>
  <c r="F35" i="9"/>
  <c r="V70" i="10"/>
  <c r="V71" i="10"/>
  <c r="V72" i="10"/>
  <c r="V73" i="10"/>
  <c r="V74" i="10"/>
  <c r="V75" i="10"/>
  <c r="V76" i="10"/>
  <c r="V77" i="10"/>
  <c r="V78" i="10"/>
  <c r="V79" i="10"/>
  <c r="V81" i="10"/>
  <c r="V82" i="10"/>
  <c r="V83" i="10"/>
  <c r="V84" i="10"/>
  <c r="V85" i="10"/>
  <c r="V86" i="10"/>
  <c r="V87" i="10"/>
  <c r="V88" i="10"/>
  <c r="V59" i="10"/>
  <c r="V60" i="10"/>
  <c r="V61" i="10"/>
  <c r="V62" i="10"/>
  <c r="V63" i="10"/>
  <c r="V64" i="10"/>
  <c r="V65" i="10"/>
  <c r="V66" i="10"/>
  <c r="V67" i="10"/>
  <c r="V68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1" i="10"/>
  <c r="U82" i="10"/>
  <c r="U83" i="10"/>
  <c r="U84" i="10"/>
  <c r="U85" i="10"/>
  <c r="U86" i="10"/>
  <c r="U87" i="10"/>
  <c r="U88" i="10"/>
  <c r="U7" i="10"/>
  <c r="U8" i="10"/>
  <c r="U9" i="10"/>
  <c r="U10" i="10"/>
  <c r="U11" i="10"/>
  <c r="U12" i="10"/>
  <c r="U13" i="10"/>
  <c r="U14" i="10"/>
  <c r="U5" i="10"/>
  <c r="U6" i="10"/>
  <c r="U4" i="10"/>
  <c r="V42" i="10"/>
  <c r="P69" i="10"/>
  <c r="J69" i="10"/>
  <c r="D69" i="10"/>
  <c r="V5" i="10" l="1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4" i="10"/>
  <c r="P88" i="10" l="1"/>
  <c r="P87" i="10"/>
  <c r="P86" i="10"/>
  <c r="P85" i="10"/>
  <c r="P84" i="10"/>
  <c r="P83" i="10"/>
  <c r="P82" i="10"/>
  <c r="J88" i="10"/>
  <c r="J87" i="10"/>
  <c r="J86" i="10"/>
  <c r="J85" i="10"/>
  <c r="J84" i="10"/>
  <c r="J83" i="10"/>
  <c r="J82" i="10"/>
  <c r="D88" i="10"/>
  <c r="D87" i="10"/>
  <c r="D86" i="10"/>
  <c r="D85" i="10"/>
  <c r="D84" i="10"/>
  <c r="D83" i="10"/>
  <c r="D82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70" i="10"/>
  <c r="P71" i="10"/>
  <c r="P72" i="10"/>
  <c r="P73" i="10"/>
  <c r="P74" i="10"/>
  <c r="P75" i="10"/>
  <c r="P76" i="10"/>
  <c r="P77" i="10"/>
  <c r="P78" i="10"/>
  <c r="P79" i="10"/>
  <c r="P81" i="10"/>
  <c r="P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70" i="10"/>
  <c r="J71" i="10"/>
  <c r="J72" i="10"/>
  <c r="J73" i="10"/>
  <c r="J74" i="10"/>
  <c r="J75" i="10"/>
  <c r="J76" i="10"/>
  <c r="J77" i="10"/>
  <c r="J78" i="10"/>
  <c r="J79" i="10"/>
  <c r="J81" i="10"/>
  <c r="J4" i="10"/>
  <c r="D81" i="10"/>
  <c r="D79" i="10"/>
  <c r="D78" i="10"/>
  <c r="D77" i="10"/>
  <c r="D76" i="10"/>
  <c r="D75" i="10"/>
  <c r="D74" i="10"/>
  <c r="D73" i="10"/>
  <c r="D72" i="10"/>
  <c r="D71" i="10"/>
  <c r="D70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I23" i="9" l="1"/>
  <c r="I22" i="9"/>
  <c r="I21" i="9"/>
</calcChain>
</file>

<file path=xl/sharedStrings.xml><?xml version="1.0" encoding="utf-8"?>
<sst xmlns="http://schemas.openxmlformats.org/spreadsheetml/2006/main" count="1087" uniqueCount="225">
  <si>
    <t>GLAVA</t>
  </si>
  <si>
    <t>OPIS GLAVE</t>
  </si>
  <si>
    <t>OPIS IZVORA</t>
  </si>
  <si>
    <t>OPIS AKTIVNOSTI</t>
  </si>
  <si>
    <t>A763000</t>
  </si>
  <si>
    <t>ADMINISTRACIJA I UPRAVLJANJE DRŽAVNOG ZAVODA ZA INTELEKTUALNO VLASNIŠTVO</t>
  </si>
  <si>
    <t>T763005</t>
  </si>
  <si>
    <t>08012</t>
  </si>
  <si>
    <t>DZIV</t>
  </si>
  <si>
    <t>Opći prihodi i primici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</si>
  <si>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</si>
  <si>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</si>
  <si>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</si>
  <si>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</si>
  <si>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</si>
  <si>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</si>
  <si>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</si>
  <si>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</si>
  <si>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</si>
  <si>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</si>
  <si>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</si>
  <si>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</si>
  <si>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</si>
  <si>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</si>
  <si>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</si>
  <si>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</si>
  <si>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</si>
  <si>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</si>
  <si>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</si>
  <si>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</si>
  <si>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</si>
  <si>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</si>
  <si>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</si>
  <si>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</si>
  <si>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</si>
  <si>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</si>
  <si>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</si>
  <si>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</si>
  <si>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</si>
  <si>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Bankarske usluge i usluge platnog prometa</t>
  </si>
  <si>
    <t>Zatezne kamate</t>
  </si>
  <si>
    <t>Uredska oprema i namještaj</t>
  </si>
  <si>
    <t>Komunikacijska oprema</t>
  </si>
  <si>
    <t>Oprema za održavanje i zaštitu</t>
  </si>
  <si>
    <t>Vlastiti prihodi</t>
  </si>
  <si>
    <t>Ostali prihodi za posebne namjene</t>
  </si>
  <si>
    <t>Pomoći EU</t>
  </si>
  <si>
    <t>Ostale pomoći</t>
  </si>
  <si>
    <t>SURADNJA DZIV-a S UREDOM EUROPSKE UNIJE ZA INTELEKTUALNO VLASNIŠTVO (EUIPO)</t>
  </si>
  <si>
    <t>Knjige</t>
  </si>
  <si>
    <t>Razred</t>
  </si>
  <si>
    <t>Skupina</t>
  </si>
  <si>
    <t>Podskupina</t>
  </si>
  <si>
    <t>Odjeljak</t>
  </si>
  <si>
    <t>AKTIVNOST</t>
  </si>
  <si>
    <t>Index izvršenja izvještajnog razdoblja u odnosu na prošlogodišnje istovjetno</t>
  </si>
  <si>
    <t>Index izvršenja izvještajnog razdoblja u odnosu na tekući plan</t>
  </si>
  <si>
    <t>671 - izvor 11</t>
  </si>
  <si>
    <t>Prihodi od pruženih usluga</t>
  </si>
  <si>
    <t>Ostale naknade i pristojbe za posebne namjene</t>
  </si>
  <si>
    <t xml:space="preserve">Ostali prihodi za posebne namjene </t>
  </si>
  <si>
    <t>Tekuće pomoći od institucija i tijela EU - refundacije putnih troškova</t>
  </si>
  <si>
    <t>Tekuće pomoći od institucija i tijela EU - ostalo</t>
  </si>
  <si>
    <t>Tekuće pomoći od međunarodnih organizacija</t>
  </si>
  <si>
    <t>Rashodi</t>
  </si>
  <si>
    <t>Prihodi / rashodi</t>
  </si>
  <si>
    <t>Prihodi</t>
  </si>
  <si>
    <t>Izvor</t>
  </si>
  <si>
    <t>Grand Total</t>
  </si>
  <si>
    <t>Funkcijska klasif.</t>
  </si>
  <si>
    <t>Naziv konta</t>
  </si>
  <si>
    <t>Odjeljak ekon.klasif.i naziv</t>
  </si>
  <si>
    <t>Izvor i naziv izvora</t>
  </si>
  <si>
    <t>632112000   Tekuće pomoći od međunarodnih organizacija</t>
  </si>
  <si>
    <t>632311700   Tekuće pomoći od institucija i tijela EU - ostalo</t>
  </si>
  <si>
    <t>632311800   Tekuće pomoći od institucija i tijela EU - refundacije putnih troškova</t>
  </si>
  <si>
    <t>65148   Ostale naknade i pristojbe za posebne namjene</t>
  </si>
  <si>
    <t xml:space="preserve">65268   Ostali prihodi za posebne namjene </t>
  </si>
  <si>
    <t>6615   Prihodi od pruženih usluga</t>
  </si>
  <si>
    <t>11    Opći prihodi i primici</t>
  </si>
  <si>
    <t>31    Vlastiti prihodi</t>
  </si>
  <si>
    <t>43    Ostali prihodi za posebne namjene</t>
  </si>
  <si>
    <t>51    Pomoći EU</t>
  </si>
  <si>
    <t>52    Ostale pomoći</t>
  </si>
  <si>
    <t>0150 Istraživanje i razvoj: Opće javne usluge</t>
  </si>
  <si>
    <t>Naziv razdjela i glave</t>
  </si>
  <si>
    <t>08012    DZIV</t>
  </si>
  <si>
    <t>Prihodi i rashodi prema ekonomskoj klasifikaciji</t>
  </si>
  <si>
    <t>Prihodi i rashodi prema izvorima financiranja</t>
  </si>
  <si>
    <t>Rashodi prema funkcijskoj klasifikaciji</t>
  </si>
  <si>
    <t>Prihodi iz nadležnog proračuna za financ.redovne djelatn.prorač.korisnika</t>
  </si>
  <si>
    <t>Izvršenje po organizacijskoj klasifikaciji</t>
  </si>
  <si>
    <t>Izvršenje po programskoj klasifikaciji</t>
  </si>
  <si>
    <t>RKP-NAZIV PRORAČUNSKOG KORISNIKA</t>
  </si>
  <si>
    <t>6179 DRŽAVNI ZAVOD ZA INTELEKTUALNO VLASNIŠTVO</t>
  </si>
  <si>
    <t>MJESTO I DATUM</t>
  </si>
  <si>
    <t>OSOBA ZA KONTAKTIRANJE</t>
  </si>
  <si>
    <t>Tatjana Kostel Radošević</t>
  </si>
  <si>
    <t>TELEFON ZA KONTAKT</t>
  </si>
  <si>
    <t>01/6106 401</t>
  </si>
  <si>
    <t>E-MAIL ZA KONTAKT</t>
  </si>
  <si>
    <t>tkostel@dziv.hr</t>
  </si>
  <si>
    <t>IZVRŠENJE FINANCIJSKOG PLANA
ZA I-VI 2023.</t>
  </si>
  <si>
    <t>OPĆI DIO</t>
  </si>
  <si>
    <t>A) SAŽETAK RAČUNA PRIHODA I RASHODA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</si>
  <si>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</si>
  <si>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</si>
  <si>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</si>
  <si>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</si>
  <si>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</si>
  <si>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</si>
  <si>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</si>
  <si>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</si>
  <si>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</si>
  <si>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</si>
  <si>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DONOS</t>
  </si>
  <si>
    <t>PRIJENOS SREDSTAVA IZ PRETHODNE GODINE</t>
  </si>
  <si>
    <t>ODNOS</t>
  </si>
  <si>
    <t>PRIJENOS SREDSTAVA U SLJEDEĆU GODINU</t>
  </si>
  <si>
    <t>NETO FINANCIRANJE</t>
  </si>
  <si>
    <t>VIŠAK / MANJAK + NETO FINANCIRANJE</t>
  </si>
  <si>
    <t>11</t>
  </si>
  <si>
    <t>3111</t>
  </si>
  <si>
    <t>3113</t>
  </si>
  <si>
    <t>Plaće za prekovremeni rad</t>
  </si>
  <si>
    <t>3121</t>
  </si>
  <si>
    <t>3132</t>
  </si>
  <si>
    <t>3211</t>
  </si>
  <si>
    <t>3212</t>
  </si>
  <si>
    <t>3213</t>
  </si>
  <si>
    <t>3214</t>
  </si>
  <si>
    <t>3221</t>
  </si>
  <si>
    <t>3222</t>
  </si>
  <si>
    <t>3223</t>
  </si>
  <si>
    <t>3224</t>
  </si>
  <si>
    <t>3225</t>
  </si>
  <si>
    <t>3227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</si>
  <si>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</si>
  <si>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</si>
  <si>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</si>
  <si>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</si>
  <si>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</si>
  <si>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</si>
  <si>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</si>
  <si>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</si>
  <si>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</si>
  <si>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</si>
  <si>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3291</t>
  </si>
  <si>
    <t>Naknade za rad predstavničkih i izvršnih tijela, povjerenstava i slično</t>
  </si>
  <si>
    <t>3292</t>
  </si>
  <si>
    <t>3293</t>
  </si>
  <si>
    <t>3294</t>
  </si>
  <si>
    <t>3295</t>
  </si>
  <si>
    <t>3296</t>
  </si>
  <si>
    <t>3299</t>
  </si>
  <si>
    <t>3431</t>
  </si>
  <si>
    <t>3433</t>
  </si>
  <si>
    <t>4221</t>
  </si>
  <si>
    <t>4222</t>
  </si>
  <si>
    <t>4223</t>
  </si>
  <si>
    <t>31</t>
  </si>
  <si>
    <t>43</t>
  </si>
  <si>
    <t>51</t>
  </si>
  <si>
    <t>52</t>
  </si>
  <si>
    <t>4241</t>
  </si>
  <si>
    <t>Izvršenje 2023</t>
  </si>
  <si>
    <t>671 - izvor 11   Prihodi iz nadležnog proračuna za financ.redovne djelatn.prorač.korisnika</t>
  </si>
  <si>
    <t>3111 Plaće za redovan rad</t>
  </si>
  <si>
    <t>3113 Plaće za prekovremeni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</si>
  <si>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</si>
  <si>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</si>
  <si>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</si>
  <si>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</si>
  <si>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</si>
  <si>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</si>
  <si>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</si>
  <si>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</si>
  <si>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</si>
  <si>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</si>
  <si>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</si>
  <si>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</si>
  <si>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</si>
  <si>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</si>
  <si>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</si>
  <si>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</si>
  <si>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</si>
  <si>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</si>
  <si>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</si>
  <si>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</si>
  <si>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</si>
  <si>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</si>
  <si>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</si>
  <si>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</si>
  <si>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</si>
  <si>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</si>
  <si>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</si>
  <si>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</si>
  <si>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</si>
  <si>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3431 Bankarske usluge i usluge platnog prometa</t>
  </si>
  <si>
    <t>3433 Zatezne kamate</t>
  </si>
  <si>
    <t>4221 Uredska oprema i namještaj</t>
  </si>
  <si>
    <t>4222 Komunikacijska oprema</t>
  </si>
  <si>
    <t>4223 Oprema za održavanje i zaštitu</t>
  </si>
  <si>
    <t>4241 Knjige</t>
  </si>
  <si>
    <t>11 Opći prihodi i primici</t>
  </si>
  <si>
    <t>31 Vlastiti prihodi</t>
  </si>
  <si>
    <t>43 Ostali prihodi za posebne namjene</t>
  </si>
  <si>
    <t>51 Pomoći EU</t>
  </si>
  <si>
    <t>52 Ostale pomoći</t>
  </si>
  <si>
    <t xml:space="preserve"> Izvršenje 2023</t>
  </si>
  <si>
    <t>Tekući plan 2024</t>
  </si>
  <si>
    <t>Izvršenje 2024</t>
  </si>
  <si>
    <t>Rebalans FP, NN 125/24</t>
  </si>
  <si>
    <t xml:space="preserve">Tekući plan 2024 </t>
  </si>
  <si>
    <t xml:space="preserve">  Rebalans FP, NN 125/24</t>
  </si>
  <si>
    <t xml:space="preserve">  Tekući plan 2024</t>
  </si>
  <si>
    <t xml:space="preserve">  Izvršenje 2024</t>
  </si>
  <si>
    <t xml:space="preserve"> Indeks izvršenja za 2024 u odnosu na 2023</t>
  </si>
  <si>
    <t xml:space="preserve"> Indeks izvršenja 2024 u odnosu na Tekući plan 2024</t>
  </si>
  <si>
    <t xml:space="preserve"> Rebalans FP, NN 125/24</t>
  </si>
  <si>
    <t xml:space="preserve"> Tekući plan 2024</t>
  </si>
  <si>
    <t xml:space="preserve"> Izvršenje 2024</t>
  </si>
  <si>
    <t>Indeks izvršenja za 2024 u odnosu na 2023</t>
  </si>
  <si>
    <t>Indeks izvršenja za 2024 u odnosu na Tekući plan 2024</t>
  </si>
  <si>
    <t>Zagreb, 6.3.2025.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</si>
</sst>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rgb="FF000000"/>
      <name val="Open Sans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10"/>
      <color rgb="FF003366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Open Sans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33CCCC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333399"/>
      </patternFill>
    </fill>
    <fill>
      <patternFill patternType="solid">
        <fgColor theme="5" tint="0.79998168889431442"/>
        <bgColor rgb="FFFFFFCC"/>
      </patternFill>
    </fill>
    <fill>
      <patternFill patternType="solid">
        <fgColor rgb="FFCCCC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7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0" fontId="2" fillId="0" borderId="0"/>
    <xf numFmtId="4" fontId="1" fillId="0" borderId="3" applyNumberFormat="0" applyProtection="0">
      <alignment horizontal="right" vertical="center"/>
    </xf>
    <xf numFmtId="0" fontId="7" fillId="0" borderId="0" applyNumberFormat="0" applyFill="0" applyBorder="0" applyAlignment="0" applyProtection="0"/>
    <xf numFmtId="0" fontId="21" fillId="12" borderId="16" applyNumberFormat="0" applyProtection="0">
      <alignment horizontal="left" vertical="center" indent="1"/>
    </xf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6" fillId="0" borderId="4" xfId="0" applyFont="1" applyBorder="1"/>
    <xf numFmtId="0" fontId="4" fillId="3" borderId="4" xfId="2" quotePrefix="1" applyNumberFormat="1" applyFont="1" applyFill="1" applyBorder="1" applyProtection="1">
      <alignment horizontal="left" vertical="center" indent="1" justifyLastLine="1"/>
    </xf>
    <xf numFmtId="0" fontId="4" fillId="0" borderId="4" xfId="4" applyNumberFormat="1" applyFont="1" applyBorder="1" applyAlignment="1" applyProtection="1">
      <alignment horizontal="center" vertical="center"/>
      <protection locked="0"/>
    </xf>
    <xf numFmtId="0" fontId="4" fillId="3" borderId="4" xfId="2" quotePrefix="1" applyNumberFormat="1" applyFont="1" applyFill="1" applyBorder="1">
      <alignment horizontal="left" vertical="center" indent="1" justifyLastLine="1"/>
    </xf>
    <xf numFmtId="0" fontId="4" fillId="3" borderId="4" xfId="2" quotePrefix="1" applyNumberFormat="1" applyFont="1" applyFill="1" applyBorder="1" applyAlignment="1">
      <alignment horizontal="center" vertical="center" justifyLastLine="1"/>
    </xf>
    <xf numFmtId="0" fontId="4" fillId="4" borderId="4" xfId="2" quotePrefix="1" applyNumberFormat="1" applyFont="1" applyFill="1" applyBorder="1" applyAlignment="1" applyProtection="1">
      <alignment horizontal="center" vertical="center" justifyLastLine="1"/>
      <protection locked="0"/>
    </xf>
    <xf numFmtId="0" fontId="4" fillId="3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5" borderId="0" xfId="0" applyFill="1"/>
    <xf numFmtId="0" fontId="5" fillId="7" borderId="4" xfId="1" quotePrefix="1" applyNumberFormat="1" applyFont="1" applyFill="1" applyBorder="1" applyAlignment="1" applyProtection="1">
      <alignment horizontal="center" vertical="center" wrapText="1" justifyLastLine="1"/>
    </xf>
    <xf numFmtId="0" fontId="9" fillId="0" borderId="0" xfId="3" applyFont="1"/>
    <xf numFmtId="0" fontId="8" fillId="0" borderId="0" xfId="3" applyFont="1"/>
    <xf numFmtId="0" fontId="10" fillId="0" borderId="0" xfId="3" applyFont="1" applyAlignment="1">
      <alignment vertical="center"/>
    </xf>
    <xf numFmtId="0" fontId="11" fillId="3" borderId="5" xfId="3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8" fillId="0" borderId="0" xfId="3" applyFont="1"/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3" fillId="0" borderId="13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vertical="center"/>
    </xf>
    <xf numFmtId="0" fontId="3" fillId="0" borderId="13" xfId="3" applyFont="1" applyBorder="1" applyAlignment="1">
      <alignment horizontal="center" vertical="center"/>
    </xf>
    <xf numFmtId="3" fontId="3" fillId="0" borderId="13" xfId="3" applyNumberFormat="1" applyFont="1" applyBorder="1" applyAlignment="1">
      <alignment horizontal="right" vertical="center" wrapText="1"/>
    </xf>
    <xf numFmtId="0" fontId="17" fillId="0" borderId="13" xfId="3" applyFont="1" applyBorder="1" applyAlignment="1">
      <alignment horizontal="left" vertical="center" wrapText="1"/>
    </xf>
    <xf numFmtId="0" fontId="19" fillId="10" borderId="2" xfId="3" applyFont="1" applyFill="1" applyBorder="1" applyAlignment="1">
      <alignment horizontal="center" vertical="center" wrapText="1"/>
    </xf>
    <xf numFmtId="0" fontId="3" fillId="10" borderId="2" xfId="3" applyFont="1" applyFill="1" applyBorder="1" applyAlignment="1">
      <alignment horizontal="center" vertical="center" wrapText="1"/>
    </xf>
    <xf numFmtId="0" fontId="19" fillId="10" borderId="2" xfId="3" applyFont="1" applyFill="1" applyBorder="1" applyAlignment="1">
      <alignment horizontal="left" vertical="center" wrapText="1"/>
    </xf>
    <xf numFmtId="3" fontId="19" fillId="10" borderId="2" xfId="3" applyNumberFormat="1" applyFont="1" applyFill="1" applyBorder="1" applyAlignment="1">
      <alignment horizontal="right" vertical="center"/>
    </xf>
    <xf numFmtId="3" fontId="3" fillId="0" borderId="14" xfId="3" applyNumberFormat="1" applyFont="1" applyBorder="1" applyAlignment="1">
      <alignment horizontal="right" vertical="center" wrapText="1"/>
    </xf>
    <xf numFmtId="0" fontId="3" fillId="10" borderId="15" xfId="3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8" borderId="4" xfId="3" applyFont="1" applyFill="1" applyBorder="1" applyAlignment="1">
      <alignment horizontal="center" vertical="center" wrapText="1"/>
    </xf>
    <xf numFmtId="0" fontId="4" fillId="13" borderId="4" xfId="2" quotePrefix="1" applyNumberFormat="1" applyFont="1" applyFill="1" applyBorder="1">
      <alignment horizontal="left" vertical="center" indent="1" justifyLastLine="1"/>
    </xf>
    <xf numFmtId="0" fontId="6" fillId="0" borderId="4" xfId="0" applyFont="1" applyBorder="1" applyAlignment="1">
      <alignment horizontal="center"/>
    </xf>
    <xf numFmtId="0" fontId="4" fillId="13" borderId="4" xfId="2" quotePrefix="1" applyNumberFormat="1" applyFont="1" applyFill="1" applyBorder="1" applyAlignment="1">
      <alignment horizontal="center" vertical="center" justifyLastLine="1"/>
    </xf>
    <xf numFmtId="0" fontId="4" fillId="3" borderId="4" xfId="2" quotePrefix="1" applyNumberFormat="1" applyFont="1" applyFill="1" applyBorder="1" applyAlignment="1" applyProtection="1">
      <alignment horizontal="center" vertical="center" justifyLastLine="1"/>
    </xf>
    <xf numFmtId="164" fontId="6" fillId="0" borderId="4" xfId="0" applyNumberFormat="1" applyFont="1" applyBorder="1"/>
    <xf numFmtId="4" fontId="0" fillId="0" borderId="0" xfId="0" applyNumberFormat="1"/>
    <xf numFmtId="164" fontId="6" fillId="0" borderId="4" xfId="0" applyNumberFormat="1" applyFont="1" applyBorder="1" applyAlignment="1">
      <alignment horizontal="right"/>
    </xf>
    <xf numFmtId="4" fontId="1" fillId="0" borderId="3" xfId="4" applyNumberFormat="1" applyFont="1">
      <alignment horizontal="right" vertical="center"/>
    </xf>
    <xf numFmtId="4" fontId="1" fillId="0" borderId="4" xfId="0" applyNumberFormat="1" applyFont="1" applyBorder="1"/>
    <xf numFmtId="3" fontId="1" fillId="0" borderId="3" xfId="4" applyNumberFormat="1" applyFont="1">
      <alignment horizontal="right" vertical="center"/>
    </xf>
    <xf numFmtId="4" fontId="22" fillId="0" borderId="0" xfId="0" applyNumberFormat="1" applyFont="1"/>
    <xf numFmtId="0" fontId="22" fillId="0" borderId="0" xfId="0" applyFont="1"/>
    <xf numFmtId="4" fontId="1" fillId="13" borderId="3" xfId="4" applyNumberFormat="1" applyFont="1" applyFill="1">
      <alignment horizontal="right" vertical="center"/>
    </xf>
    <xf numFmtId="4" fontId="4" fillId="0" borderId="4" xfId="0" applyNumberFormat="1" applyFont="1" applyBorder="1"/>
    <xf numFmtId="3" fontId="0" fillId="0" borderId="0" xfId="0" applyNumberFormat="1" applyAlignment="1">
      <alignment horizontal="center" vertical="center" wrapText="1"/>
    </xf>
    <xf numFmtId="3" fontId="0" fillId="6" borderId="0" xfId="0" applyNumberFormat="1" applyFill="1"/>
    <xf numFmtId="0" fontId="6" fillId="13" borderId="4" xfId="0" applyFont="1" applyFill="1" applyBorder="1" applyAlignment="1">
      <alignment horizontal="center"/>
    </xf>
    <xf numFmtId="0" fontId="4" fillId="14" borderId="4" xfId="2" quotePrefix="1" applyNumberFormat="1" applyFont="1" applyFill="1" applyBorder="1" applyProtection="1">
      <alignment horizontal="left" vertical="center" indent="1" justifyLastLine="1"/>
    </xf>
    <xf numFmtId="0" fontId="6" fillId="13" borderId="4" xfId="0" applyFont="1" applyFill="1" applyBorder="1"/>
    <xf numFmtId="164" fontId="6" fillId="13" borderId="4" xfId="0" applyNumberFormat="1" applyFont="1" applyFill="1" applyBorder="1" applyAlignment="1">
      <alignment horizontal="right"/>
    </xf>
    <xf numFmtId="164" fontId="6" fillId="13" borderId="4" xfId="0" applyNumberFormat="1" applyFont="1" applyFill="1" applyBorder="1"/>
    <xf numFmtId="0" fontId="0" fillId="13" borderId="0" xfId="0" applyFill="1"/>
    <xf numFmtId="3" fontId="22" fillId="0" borderId="0" xfId="0" applyNumberFormat="1" applyFont="1"/>
    <xf numFmtId="3" fontId="3" fillId="11" borderId="13" xfId="3" applyNumberFormat="1" applyFont="1" applyFill="1" applyBorder="1" applyAlignment="1">
      <alignment horizontal="right" vertical="center" wrapText="1"/>
    </xf>
    <xf numFmtId="3" fontId="3" fillId="0" borderId="13" xfId="3" applyNumberFormat="1" applyFont="1" applyBorder="1" applyAlignment="1">
      <alignment horizontal="right" vertical="center"/>
    </xf>
    <xf numFmtId="3" fontId="3" fillId="0" borderId="14" xfId="3" applyNumberFormat="1" applyFont="1" applyBorder="1" applyAlignment="1">
      <alignment horizontal="right" vertical="center"/>
    </xf>
    <xf numFmtId="3" fontId="3" fillId="11" borderId="13" xfId="3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/>
    <xf numFmtId="165" fontId="0" fillId="0" borderId="0" xfId="0" applyNumberFormat="1"/>
    <xf numFmtId="3" fontId="3" fillId="9" borderId="13" xfId="3" applyNumberFormat="1" applyFont="1" applyFill="1" applyBorder="1" applyAlignment="1">
      <alignment horizontal="right" vertical="center"/>
    </xf>
    <xf numFmtId="0" fontId="3" fillId="0" borderId="0" xfId="3" applyFont="1" applyAlignment="1">
      <alignment horizontal="left" vertical="center" wrapText="1"/>
    </xf>
    <xf numFmtId="0" fontId="26" fillId="0" borderId="0" xfId="3" applyFont="1" applyAlignment="1">
      <alignment vertical="center"/>
    </xf>
    <xf numFmtId="0" fontId="26" fillId="0" borderId="0" xfId="0" applyFont="1" applyAlignment="1">
      <alignment horizontal="right"/>
    </xf>
    <xf numFmtId="0" fontId="3" fillId="0" borderId="13" xfId="3" quotePrefix="1" applyFont="1" applyBorder="1" applyAlignment="1">
      <alignment horizontal="left" vertical="center" wrapText="1"/>
    </xf>
    <xf numFmtId="3" fontId="3" fillId="0" borderId="13" xfId="3" applyNumberFormat="1" applyFont="1" applyFill="1" applyBorder="1" applyAlignment="1">
      <alignment horizontal="right" vertical="center"/>
    </xf>
    <xf numFmtId="3" fontId="3" fillId="9" borderId="13" xfId="3" applyNumberFormat="1" applyFont="1" applyFill="1" applyBorder="1" applyAlignment="1">
      <alignment horizontal="right" vertical="center" wrapText="1"/>
    </xf>
    <xf numFmtId="3" fontId="23" fillId="0" borderId="0" xfId="0" applyNumberFormat="1" applyFont="1"/>
    <xf numFmtId="0" fontId="16" fillId="0" borderId="0" xfId="3" applyFont="1" applyAlignment="1">
      <alignment horizontal="center" vertical="center" wrapText="1"/>
    </xf>
    <xf numFmtId="0" fontId="8" fillId="0" borderId="0" xfId="3" applyFont="1"/>
    <xf numFmtId="0" fontId="11" fillId="0" borderId="6" xfId="3" applyFont="1" applyBorder="1" applyAlignment="1" applyProtection="1">
      <alignment horizontal="center" vertical="center" wrapText="1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0" fontId="11" fillId="0" borderId="8" xfId="3" applyFont="1" applyBorder="1" applyAlignment="1" applyProtection="1">
      <alignment horizontal="center" vertical="center" wrapText="1"/>
      <protection locked="0"/>
    </xf>
    <xf numFmtId="0" fontId="12" fillId="0" borderId="10" xfId="3" applyFont="1" applyBorder="1" applyAlignment="1" applyProtection="1">
      <alignment horizontal="left" vertical="center" wrapText="1"/>
      <protection locked="0"/>
    </xf>
    <xf numFmtId="0" fontId="12" fillId="0" borderId="11" xfId="3" applyFont="1" applyBorder="1" applyAlignment="1" applyProtection="1">
      <alignment horizontal="left" vertical="center" wrapText="1"/>
      <protection locked="0"/>
    </xf>
    <xf numFmtId="0" fontId="12" fillId="0" borderId="12" xfId="3" applyFont="1" applyBorder="1" applyAlignment="1" applyProtection="1">
      <alignment horizontal="left" vertical="center" wrapText="1"/>
      <protection locked="0"/>
    </xf>
    <xf numFmtId="0" fontId="15" fillId="0" borderId="10" xfId="5" applyFont="1" applyFill="1" applyBorder="1" applyAlignment="1" applyProtection="1">
      <alignment horizontal="left" vertical="center" wrapText="1"/>
      <protection locked="0"/>
    </xf>
    <xf numFmtId="0" fontId="15" fillId="0" borderId="11" xfId="5" applyFont="1" applyFill="1" applyBorder="1" applyAlignment="1" applyProtection="1">
      <alignment horizontal="left" vertical="center" wrapText="1"/>
      <protection locked="0"/>
    </xf>
    <xf numFmtId="0" fontId="3" fillId="0" borderId="0" xfId="3" applyFont="1" applyAlignment="1">
      <alignment horizontal="center" vertical="center" wrapText="1"/>
    </xf>
    <xf numFmtId="0" fontId="24" fillId="0" borderId="0" xfId="3" applyFont="1"/>
    <xf numFmtId="0" fontId="2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6" xfId="3" xr:uid="{3B809730-5199-40EC-BCD9-02858D5B7F31}"/>
    <cellStyle name="SAPBEXchaText" xfId="1" xr:uid="{B46A4B30-127F-4A17-9175-2FDFC3F3A2D3}"/>
    <cellStyle name="SAPBEXstdData" xfId="4" xr:uid="{D0F14DD6-DAA9-476C-A68E-266D4093FFD5}"/>
    <cellStyle name="SAPBEXstdItem" xfId="2" xr:uid="{F8DD8431-A496-404D-AD3C-DABF0018C960}"/>
    <cellStyle name="SAPBEXstdItem 3" xfId="6" xr:uid="{93CA3886-CA33-4B2E-9792-EFC804B00772}"/>
  </cellStyles>
  <dxfs count="95">
    <dxf>
      <alignment vertical="center"/>
    </dxf>
    <dxf>
      <alignment horizontal="center"/>
    </dxf>
    <dxf>
      <alignment wrapText="1"/>
    </dxf>
    <dxf>
      <numFmt numFmtId="165" formatCode="#,##0.0"/>
    </dxf>
    <dxf>
      <alignment horizontal="center"/>
    </dxf>
    <dxf>
      <alignment horizontal="center"/>
    </dxf>
    <dxf>
      <alignment vertical="center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vertical="center"/>
    </dxf>
    <dxf>
      <alignment horizontal="center"/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vertical="center"/>
    </dxf>
    <dxf>
      <alignment horizontal="center"/>
    </dxf>
    <dxf>
      <alignment wrapText="1"/>
    </dxf>
    <dxf>
      <numFmt numFmtId="165" formatCode="#,##0.0"/>
    </dxf>
    <dxf>
      <alignment horizontal="center"/>
    </dxf>
    <dxf>
      <alignment vertical="center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vertical="center"/>
    </dxf>
    <dxf>
      <alignment horizontal="center"/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numFmt numFmtId="165" formatCode="#,##0.0"/>
    </dxf>
    <dxf>
      <numFmt numFmtId="165" formatCode="#,##0.0"/>
    </dxf>
    <dxf>
      <alignment vertical="center"/>
    </dxf>
    <dxf>
      <alignment horizontal="center"/>
    </dxf>
    <dxf>
      <alignment wrapText="1"/>
    </dxf>
    <dxf>
      <numFmt numFmtId="3" formatCode="#,##0"/>
    </dxf>
    <dxf>
      <numFmt numFmtId="3" formatCode="#,##0"/>
    </dxf>
    <dxf>
      <alignment horizontal="center" vertical="center"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4" formatCode="#,##0.00"/>
    </dxf>
    <dxf>
      <fill>
        <patternFill>
          <bgColor theme="5" tint="0.39997558519241921"/>
        </patternFill>
      </fill>
    </dxf>
    <dxf>
      <fill>
        <patternFill patternType="solid">
          <bgColor theme="9" tint="0.39997558519241921"/>
        </patternFill>
      </fill>
    </dxf>
    <dxf>
      <alignment horizontal="center"/>
    </dxf>
    <dxf>
      <alignment vertical="center"/>
    </dxf>
    <dxf>
      <alignment wrapText="0"/>
    </dxf>
    <dxf>
      <alignment wrapText="1"/>
    </dxf>
    <dxf>
      <alignment vertical="center"/>
    </dxf>
    <dxf>
      <alignment horizontal="center"/>
    </dxf>
    <dxf>
      <numFmt numFmtId="165" formatCode="#,##0.0"/>
    </dxf>
    <dxf>
      <numFmt numFmtId="165" formatCode="#,##0.0"/>
    </dxf>
    <dxf>
      <alignment horizontal="center" vertical="center"/>
    </dxf>
    <dxf>
      <alignment wrapText="1"/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alignment vertical="center"/>
    </dxf>
    <dxf>
      <alignment wrapText="0"/>
    </dxf>
    <dxf>
      <font>
        <color theme="0"/>
      </font>
    </dxf>
    <dxf>
      <numFmt numFmtId="165" formatCode="#,##0.0"/>
    </dxf>
    <dxf>
      <numFmt numFmtId="165" formatCode="#,##0.0"/>
    </dxf>
    <dxf>
      <alignment vertical="center"/>
    </dxf>
    <dxf>
      <alignment horizontal="center"/>
    </dxf>
    <dxf>
      <alignment wrapText="1"/>
    </dxf>
    <dxf>
      <numFmt numFmtId="3" formatCode="#,##0"/>
      <alignment horizontal="center" vertical="center" wrapText="1"/>
    </dxf>
    <dxf>
      <font>
        <color auto="1"/>
      </font>
    </dxf>
    <dxf>
      <font>
        <color auto="1"/>
      </font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alignment vertical="center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2" name="BExGQQ9S1AJMLLNROJ1KO3AYMICT" hidden="1">
          <a:extLst>
            <a:ext uri="{FF2B5EF4-FFF2-40B4-BE49-F238E27FC236}">
              <a16:creationId xmlns:a16="http://schemas.microsoft.com/office/drawing/2014/main" id="{7BD2F2BE-FC80-4B5B-A27E-FB0B4BA60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3" name="BExZWHZ93BS2Z00YJL39JD6SGU7C" hidden="1">
          <a:extLst>
            <a:ext uri="{FF2B5EF4-FFF2-40B4-BE49-F238E27FC236}">
              <a16:creationId xmlns:a16="http://schemas.microsoft.com/office/drawing/2014/main" id="{51C41DAD-7B27-4086-BE93-C4EEEE6E9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4" name="BExW34X1BSZHSRK0FMMZ3ZRKPJV1" hidden="1">
          <a:extLst>
            <a:ext uri="{FF2B5EF4-FFF2-40B4-BE49-F238E27FC236}">
              <a16:creationId xmlns:a16="http://schemas.microsoft.com/office/drawing/2014/main" id="{E7E09A15-FB77-422C-BF05-3E45C22AF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123825</xdr:colOff>
      <xdr:row>2</xdr:row>
      <xdr:rowOff>133350</xdr:rowOff>
    </xdr:to>
    <xdr:pic macro="[1]!DesignIconClicked">
      <xdr:nvPicPr>
        <xdr:cNvPr id="5" name="BExF55RHPE8OESFWL2PTKBV2FQAV" hidden="1">
          <a:extLst>
            <a:ext uri="{FF2B5EF4-FFF2-40B4-BE49-F238E27FC236}">
              <a16:creationId xmlns:a16="http://schemas.microsoft.com/office/drawing/2014/main" id="{7E064EE0-B110-4797-BFC3-238C8C2DD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304800</xdr:colOff>
      <xdr:row>2</xdr:row>
      <xdr:rowOff>133350</xdr:rowOff>
    </xdr:to>
    <xdr:pic macro="[1]!DesignIconClicked">
      <xdr:nvPicPr>
        <xdr:cNvPr id="6" name="BExEW5C3JFRPION5EOLFJE9XYX11" hidden="1">
          <a:extLst>
            <a:ext uri="{FF2B5EF4-FFF2-40B4-BE49-F238E27FC236}">
              <a16:creationId xmlns:a16="http://schemas.microsoft.com/office/drawing/2014/main" id="{9424944E-1339-47EF-91E9-6B5A6ED8F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524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152400</xdr:colOff>
      <xdr:row>2</xdr:row>
      <xdr:rowOff>133350</xdr:rowOff>
    </xdr:to>
    <xdr:pic macro="[1]!DesignIconClicked">
      <xdr:nvPicPr>
        <xdr:cNvPr id="7" name="BExF58GM3M1ZTRMYFD51I1ETEDIO" hidden="1">
          <a:extLst>
            <a:ext uri="{FF2B5EF4-FFF2-40B4-BE49-F238E27FC236}">
              <a16:creationId xmlns:a16="http://schemas.microsoft.com/office/drawing/2014/main" id="{B85D9DF8-DF5C-4E90-BF46-11789665A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371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8" name="BExGQQ9S1AJMLLNROJ1KO3AYMICT" hidden="1">
          <a:extLst>
            <a:ext uri="{FF2B5EF4-FFF2-40B4-BE49-F238E27FC236}">
              <a16:creationId xmlns:a16="http://schemas.microsoft.com/office/drawing/2014/main" id="{945E053F-5167-4A9B-B6AF-E03086D4A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9" name="BExZWHZ93BS2Z00YJL39JD6SGU7C" hidden="1">
          <a:extLst>
            <a:ext uri="{FF2B5EF4-FFF2-40B4-BE49-F238E27FC236}">
              <a16:creationId xmlns:a16="http://schemas.microsoft.com/office/drawing/2014/main" id="{805FB299-C5F3-4EE7-8859-AD441AB1A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10" name="BExW34X1BSZHSRK0FMMZ3ZRKPJV1" hidden="1">
          <a:extLst>
            <a:ext uri="{FF2B5EF4-FFF2-40B4-BE49-F238E27FC236}">
              <a16:creationId xmlns:a16="http://schemas.microsoft.com/office/drawing/2014/main" id="{2C31EC60-9C7B-447D-A251-565C4940B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23825" cy="133350"/>
    <xdr:pic macro="[1]!DesignIconClicked">
      <xdr:nvPicPr>
        <xdr:cNvPr id="11" name="BExF55RHPE8OESFWL2PTKBV2FQAV" hidden="1">
          <a:extLst>
            <a:ext uri="{FF2B5EF4-FFF2-40B4-BE49-F238E27FC236}">
              <a16:creationId xmlns:a16="http://schemas.microsoft.com/office/drawing/2014/main" id="{45476209-1D7E-4DB3-80EC-7A1640C9E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524000" cy="133350"/>
    <xdr:pic macro="[1]!DesignIconClicked">
      <xdr:nvPicPr>
        <xdr:cNvPr id="12" name="BExEW5C3JFRPION5EOLFJE9XYX11" hidden="1">
          <a:extLst>
            <a:ext uri="{FF2B5EF4-FFF2-40B4-BE49-F238E27FC236}">
              <a16:creationId xmlns:a16="http://schemas.microsoft.com/office/drawing/2014/main" id="{8C71D027-D93F-405F-843C-BF5008EAA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1371600" cy="133350"/>
    <xdr:pic macro="[1]!DesignIconClicked">
      <xdr:nvPicPr>
        <xdr:cNvPr id="13" name="BExF58GM3M1ZTRMYFD51I1ETEDIO" hidden="1">
          <a:extLst>
            <a:ext uri="{FF2B5EF4-FFF2-40B4-BE49-F238E27FC236}">
              <a16:creationId xmlns:a16="http://schemas.microsoft.com/office/drawing/2014/main" id="{19685F3C-1CE3-4F87-A20A-788A92E15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tjana Kostel Radošević" refreshedDate="45722.471937847222" createdVersion="7" refreshedVersion="7" minRefreshableVersion="3" recordCount="85" xr:uid="{D2051D83-0F4B-4D85-906B-9DC78AC26641}">
  <cacheSource type="worksheet">
    <worksheetSource ref="A3:V88" sheet="DZIV 2024"/>
  </cacheSource>
  <cacheFields count="24">
    <cacheField name="Prihodi / rashodi" numFmtId="0">
      <sharedItems count="2">
        <s v="Rashodi"/>
        <s v="Prihodi"/>
      </sharedItems>
    </cacheField>
    <cacheField name="GLAVA" numFmtId="0">
      <sharedItems/>
    </cacheField>
    <cacheField name="OPIS GLAVE" numFmtId="0">
      <sharedItems/>
    </cacheField>
    <cacheField name="Naziv razdjela i glave" numFmtId="0">
      <sharedItems count="1">
        <s v="08012    DZIV"/>
      </sharedItems>
    </cacheField>
    <cacheField name="AKTIVNOST" numFmtId="0">
      <sharedItems count="2">
        <s v="A763000"/>
        <s v="T763005"/>
      </sharedItems>
    </cacheField>
    <cacheField name="OPIS AKTIVNOSTI" numFmtId="0">
      <sharedItems/>
    </cacheField>
    <cacheField name="Funkcijska klasif." numFmtId="0">
      <sharedItems count="1">
        <s v="0150 Istraživanje i razvoj: Opće javne usluge"/>
      </sharedItems>
    </cacheField>
    <cacheField name="Izvor" numFmtId="0">
      <sharedItems containsMixedTypes="1" containsNumber="1" containsInteger="1" minValue="11" maxValue="52" count="10">
        <s v="11"/>
        <s v="31"/>
        <s v="43"/>
        <s v="51"/>
        <s v="52"/>
        <n v="43"/>
        <n v="11"/>
        <n v="31"/>
        <n v="51"/>
        <n v="52"/>
      </sharedItems>
    </cacheField>
    <cacheField name="OPIS IZVORA" numFmtId="0">
      <sharedItems/>
    </cacheField>
    <cacheField name="Izvor i naziv izvora" numFmtId="0">
      <sharedItems count="10">
        <s v="11 Opći prihodi i primici"/>
        <s v="31 Vlastiti prihodi"/>
        <s v="43 Ostali prihodi za posebne namjene"/>
        <s v="51 Pomoći EU"/>
        <s v="52 Ostale pomoći"/>
        <s v="11    Opći prihodi i primici"/>
        <s v="31    Vlastiti prihodi"/>
        <s v="43    Ostali prihodi za posebne namjene"/>
        <s v="51    Pomoći EU"/>
        <s v="52    Ostale pomoći"/>
      </sharedItems>
    </cacheField>
    <cacheField name="Razred" numFmtId="0">
      <sharedItems containsSemiMixedTypes="0" containsString="0" containsNumber="1" containsInteger="1" minValue="3" maxValue="6" count="3">
        <n v="3"/>
        <n v="4"/>
        <n v="6"/>
      </sharedItems>
    </cacheField>
    <cacheField name="Skupina" numFmtId="0">
      <sharedItems containsSemiMixedTypes="0" containsString="0" containsNumber="1" containsInteger="1" minValue="31" maxValue="67" count="8">
        <n v="31"/>
        <n v="32"/>
        <n v="34"/>
        <n v="42"/>
        <n v="67"/>
        <n v="66"/>
        <n v="65"/>
        <n v="63"/>
      </sharedItems>
    </cacheField>
    <cacheField name="Podskupina" numFmtId="0">
      <sharedItems containsSemiMixedTypes="0" containsString="0" containsNumber="1" containsInteger="1" minValue="311" maxValue="671" count="16">
        <n v="311"/>
        <n v="312"/>
        <n v="313"/>
        <n v="321"/>
        <n v="322"/>
        <n v="323"/>
        <n v="324"/>
        <n v="329"/>
        <n v="343"/>
        <n v="422"/>
        <n v="424"/>
        <n v="671"/>
        <n v="661"/>
        <n v="651"/>
        <n v="652"/>
        <n v="632"/>
      </sharedItems>
    </cacheField>
    <cacheField name="Odjeljak" numFmtId="0">
      <sharedItems containsMixedTypes="1" containsNumber="1" containsInteger="1" minValue="3232" maxValue="632311800" count="46">
        <s v="3111"/>
        <s v="3113"/>
        <s v="3121"/>
        <s v="3132"/>
        <s v="3211"/>
        <s v="3212"/>
        <s v="3213"/>
        <s v="3214"/>
        <s v="3221"/>
        <s v="3222"/>
        <s v="3223"/>
        <s v="3224"/>
        <s v="3225"/>
        <s v="3227"/>
        <s v="3231"/>
        <s v="3232"/>
        <s v="3233"/>
        <s v="3234"/>
        <s v="3235"/>
        <s v="3236"/>
        <s v="3237"/>
        <s v="3238"/>
        <s v="3239"/>
        <s v="3241"/>
        <s v="3291"/>
        <s v="3292"/>
        <s v="3293"/>
        <s v="3294"/>
        <s v="3295"/>
        <s v="3296"/>
        <s v="3299"/>
        <s v="3431"/>
        <s v="3433"/>
        <s v="4221"/>
        <s v="4222"/>
        <s v="4223"/>
        <n v="3232"/>
        <n v="4223"/>
        <s v="4241"/>
        <s v="671 - izvor 11"/>
        <n v="6615"/>
        <n v="65148"/>
        <n v="65268"/>
        <n v="632311800"/>
        <n v="632311700"/>
        <n v="632112000"/>
      </sharedItems>
    </cacheField>
    <cacheField name="Naziv konta" numFmtId="0">
      <sharedItems/>
    </cacheField>
    <cacheField name="Odjeljak ekon.klasif.i naziv" numFmtId="0">
      <sharedItems containsBlank="1" count="45">
        <s v="3111 Plaće za redovan rad"/>
        <s v="3113 Plaće za prekovremeni rad"/>
        <s v="3121 Ostali rashodi za zaposlene"/>
        <s v="3132 Doprinosi za obvezno zdravstveno osiguranje"/>
        <s v="3211 Službena putovanja"/>
        <s v="3212 Naknade za prijevoz, za rad na terenu i odvojeni život"/>
        <s v="3213 Stručno usavršavanje zaposlenika"/>
        <s v="3214 Ostale naknade troškova zaposlenima"/>
        <s v="3221 Uredski materijal i ostali materijalni rashodi"/>
        <s v="3222 Materijal i sirovine"/>
        <s v="3223 Energija"/>
        <s v="3224 Materijal i dijelovi za tekuće i investicijsko održavanje"/>
        <s v="3225 Sitni inventar i auto gume"/>
        <s v="3227 Službena,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8 Računalne usluge"/>
        <s v="3239 Ostale usluge"/>
        <s v="3241 Naknade troškova osobama izvan radnog odnosa"/>
        <s v="3291 Naknade za rad predstavničkih i izvršnih tijela, povjerenstava i slično"/>
        <s v="3292 Premije osiguranja"/>
        <s v="3293 Reprezentacija"/>
        <s v="3294 Članarine i norme"/>
        <s v="3295 Pristojbe i naknade"/>
        <s v="3296 Troškovi sudskih postupaka"/>
        <s v="3299 Ostali nespomenuti rashodi poslovanja"/>
        <s v="3431 Bankarske usluge i usluge platnog prometa"/>
        <s v="3433 Zatezne kamate"/>
        <s v="4221 Uredska oprema i namještaj"/>
        <s v="4222 Komunikacijska oprema"/>
        <s v="4223 Oprema za održavanje i zaštitu"/>
        <s v="4241 Knjige"/>
        <s v="671 - izvor 11   Prihodi iz nadležnog proračuna za financ.redovne djelatn.prorač.korisnika"/>
        <s v="6615   Prihodi od pruženih usluga"/>
        <s v="65148   Ostale naknade i pristojbe za posebne namjene"/>
        <s v="65268   Ostali prihodi za posebne namjene "/>
        <s v="632311800   Tekuće pomoći od institucija i tijela EU - refundacije putnih troškova"/>
        <s v="632311700   Tekuće pomoći od institucija i tijela EU - ostalo"/>
        <s v="632112000   Tekuće pomoći od međunarodnih organizacija"/>
        <m u="1"/>
      </sharedItems>
    </cacheField>
    <cacheField name="Izvršenje 2023" numFmtId="0">
      <sharedItems containsSemiMixedTypes="0" containsString="0" containsNumber="1" minValue="0" maxValue="2234372.19"/>
    </cacheField>
    <cacheField name="Rebalans FP, NN 125/24" numFmtId="4">
      <sharedItems containsString="0" containsBlank="1" containsNumber="1" minValue="13" maxValue="2924803"/>
    </cacheField>
    <cacheField name="Tekući plan 2024" numFmtId="4">
      <sharedItems containsString="0" containsBlank="1" containsNumber="1" containsInteger="1" minValue="13" maxValue="2880503"/>
    </cacheField>
    <cacheField name="Izvršenje 2024" numFmtId="0">
      <sharedItems containsString="0" containsBlank="1" containsNumber="1" minValue="0" maxValue="2876942.53"/>
    </cacheField>
    <cacheField name="Index izvršenja izvještajnog razdoblja u odnosu na prošlogodišnje istovjetno" numFmtId="164">
      <sharedItems containsBlank="1" containsMixedTypes="1" containsNumber="1" minValue="0" maxValue="3359.645315841236"/>
    </cacheField>
    <cacheField name="Index izvršenja izvještajnog razdoblja u odnosu na tekući plan" numFmtId="164">
      <sharedItems containsBlank="1" containsMixedTypes="1" containsNumber="1" minValue="0" maxValue="436.00019999999995"/>
    </cacheField>
    <cacheField name="Indeks izvršenja za 2024 u odnosu na 2023" numFmtId="0" formula="IF('Izvršenje 2023'=0, 0, ('Izvršenje 2024'/'Izvršenje 2023')*100)" databaseField="0"/>
    <cacheField name="Indeks izvršenja 2024 u odnosu na Tekući plan 2024" numFmtId="0" formula="IF('Izvršenje 2024'=0, 0, ('Izvršenje 2024'/'Tekući plan 2024')*10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0"/>
    <x v="0"/>
    <x v="0"/>
    <s v="Plaće za redovan rad"/>
    <x v="0"/>
    <n v="1589000.08"/>
    <n v="2290651"/>
    <n v="2253551"/>
    <n v="2252244.37"/>
    <n v="141.73972665879288"/>
    <n v="99.942019062359805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0"/>
    <x v="0"/>
    <x v="1"/>
    <s v="Plaće za prekovremeni rad"/>
    <x v="1"/>
    <n v="3385.27"/>
    <n v="15000"/>
    <n v="13720"/>
    <n v="1411.17"/>
    <n v="41.685596717543952"/>
    <n v="10.285495626822158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0"/>
    <x v="1"/>
    <x v="2"/>
    <s v="Ostali rashodi za zaposlene"/>
    <x v="2"/>
    <n v="73596.33"/>
    <n v="68822"/>
    <n v="68822"/>
    <n v="79952.39"/>
    <n v="108.63638173262171"/>
    <n v="116.17272093226003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0"/>
    <x v="2"/>
    <x v="3"/>
    <s v="Doprinosi za obvezno zdravstveno osiguranje"/>
    <x v="3"/>
    <n v="266368.02"/>
    <n v="377934"/>
    <n v="372014"/>
    <n v="371594.32"/>
    <n v="139.50410413382207"/>
    <n v="99.887187041347914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3"/>
    <x v="4"/>
    <s v="Službena putovanja"/>
    <x v="4"/>
    <n v="22887.17"/>
    <n v="21783.22"/>
    <n v="21783"/>
    <n v="16738.439999999999"/>
    <n v="73.134598991487366"/>
    <n v="76.841757333700585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3"/>
    <x v="5"/>
    <s v="Naknade za prijevoz, za rad na terenu i odvojeni život"/>
    <x v="5"/>
    <n v="48534.239999999998"/>
    <n v="52649.263333333329"/>
    <n v="52649"/>
    <n v="53157.31"/>
    <n v="109.52537837205239"/>
    <n v="100.96546942961879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3"/>
    <x v="6"/>
    <s v="Stručno usavršavanje zaposlenika"/>
    <x v="6"/>
    <n v="5183.0600000000004"/>
    <n v="3230"/>
    <n v="3230"/>
    <n v="4877.45"/>
    <n v="94.10367620671957"/>
    <n v="151.00464396284829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3"/>
    <x v="7"/>
    <s v="Ostale naknade troškova zaposlenima"/>
    <x v="7"/>
    <n v="0"/>
    <n v="135"/>
    <n v="135"/>
    <n v="17"/>
    <s v="0,0"/>
    <n v="12.592592592592592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4"/>
    <x v="8"/>
    <s v="Uredski materijal i ostali materijalni rashodi"/>
    <x v="8"/>
    <n v="19085.7"/>
    <n v="10617.824673170084"/>
    <n v="10618"/>
    <n v="12778.44"/>
    <n v="66.952954306103521"/>
    <n v="120.3469579958561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4"/>
    <x v="9"/>
    <s v="Materijal i sirovine"/>
    <x v="9"/>
    <n v="0"/>
    <n v="100"/>
    <n v="100"/>
    <m/>
    <s v="0,0"/>
    <n v="0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4"/>
    <x v="10"/>
    <s v="Energija"/>
    <x v="10"/>
    <n v="442.12"/>
    <n v="700"/>
    <n v="700"/>
    <n v="696.94"/>
    <n v="157.63593594499233"/>
    <n v="99.562857142857155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4"/>
    <x v="11"/>
    <s v="Materijal i dijelovi za tekuće i investicijsko održavanje"/>
    <x v="11"/>
    <n v="0"/>
    <n v="570.708076182892"/>
    <n v="571"/>
    <m/>
    <s v="0,0"/>
    <n v="0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4"/>
    <x v="12"/>
    <s v="Sitni inventar i auto gume"/>
    <x v="12"/>
    <n v="1113.8699999999999"/>
    <n v="800"/>
    <n v="800"/>
    <n v="1269.3499999999999"/>
    <n v="113.95854094283892"/>
    <n v="158.66874999999999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4"/>
    <x v="13"/>
    <s v="Službena, radna i zaštitna odjeća i obuća"/>
    <x v="13"/>
    <n v="0"/>
    <n v="100"/>
    <n v="100"/>
    <m/>
    <s v="0,0"/>
    <n v="0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14"/>
    <s v="Usluge telefona, pošte i prijevoza"/>
    <x v="14"/>
    <n v="65292.11"/>
    <n v="18015"/>
    <n v="18015"/>
    <n v="17060.79"/>
    <n v="26.129941274680817"/>
    <n v="94.703247293921734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15"/>
    <s v="Usluge tekućeg i investicijskog održavanja"/>
    <x v="15"/>
    <n v="2053.5"/>
    <n v="2919.9017851217736"/>
    <n v="2920"/>
    <n v="1340.15"/>
    <n v="65.26174823472121"/>
    <n v="45.895547945205486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16"/>
    <s v="Usluge promidžbe i informiranja"/>
    <x v="16"/>
    <n v="16890.919999999998"/>
    <n v="7765"/>
    <n v="7765"/>
    <n v="9121.25"/>
    <n v="54.000906996184938"/>
    <n v="117.46619446233098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17"/>
    <s v="Komunalne usluge"/>
    <x v="17"/>
    <n v="363.25"/>
    <n v="300"/>
    <n v="300"/>
    <n v="320.63"/>
    <n v="88.267033723331039"/>
    <n v="106.87666666666667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18"/>
    <s v="Zakupnine i najamnine"/>
    <x v="18"/>
    <n v="37291.33"/>
    <n v="11600.007963368504"/>
    <n v="11600"/>
    <n v="16391.759999999998"/>
    <n v="43.955954373308749"/>
    <n v="141.30827586206897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19"/>
    <s v="Zdravstvene i veterinarske usluge"/>
    <x v="19"/>
    <n v="13040.06"/>
    <n v="2900"/>
    <n v="2900"/>
    <n v="1030.01"/>
    <n v="7.898813349018333"/>
    <n v="35.517586206896553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20"/>
    <s v="Intelektualne i osobne usluge"/>
    <x v="20"/>
    <n v="0"/>
    <n v="1000"/>
    <n v="1000"/>
    <m/>
    <s v="0,0"/>
    <n v="0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21"/>
    <s v="Računalne usluge"/>
    <x v="21"/>
    <n v="44402.05"/>
    <n v="8385.3474019510249"/>
    <n v="8385"/>
    <n v="12623.74"/>
    <n v="28.430534175786924"/>
    <n v="150.5514609421586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5"/>
    <x v="22"/>
    <s v="Ostale usluge"/>
    <x v="22"/>
    <n v="2123.6799999999998"/>
    <n v="265.44561682925212"/>
    <n v="265"/>
    <n v="0"/>
    <n v="0"/>
    <n v="0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6"/>
    <x v="23"/>
    <s v="Naknade troškova osobama izvan radnog odnosa"/>
    <x v="23"/>
    <n v="0"/>
    <n v="663.61404207313024"/>
    <n v="664"/>
    <m/>
    <s v="0,0"/>
    <n v="0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7"/>
    <x v="24"/>
    <s v="Naknade za rad predstavničkih i izvršnih tijela, povjerenstava i slično"/>
    <x v="24"/>
    <n v="10431.07"/>
    <n v="9074.3579534142937"/>
    <n v="9074"/>
    <n v="6458.31"/>
    <n v="61.914166044327189"/>
    <n v="71.173793255455152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7"/>
    <x v="25"/>
    <s v="Premije osiguranja"/>
    <x v="25"/>
    <n v="432.66"/>
    <n v="530.89123365850423"/>
    <n v="531"/>
    <n v="688.53"/>
    <n v="159.13881569823877"/>
    <n v="129.66666666666666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7"/>
    <x v="26"/>
    <s v="Reprezentacija"/>
    <x v="26"/>
    <n v="561.16999999999996"/>
    <n v="2323.9763753401021"/>
    <n v="2324"/>
    <n v="2931.42"/>
    <n v="522.37646346027054"/>
    <n v="126.13683304647161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7"/>
    <x v="27"/>
    <s v="Članarine i norme"/>
    <x v="27"/>
    <n v="189.61"/>
    <n v="95.560422058530747"/>
    <n v="96"/>
    <n v="129.62"/>
    <n v="68.361373345287689"/>
    <n v="135.02083333333334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7"/>
    <x v="28"/>
    <s v="Pristojbe i naknade"/>
    <x v="28"/>
    <n v="1788.86"/>
    <n v="3344.6147720485765"/>
    <n v="3345"/>
    <n v="4426.88"/>
    <n v="247.46933801415429"/>
    <n v="132.34319880418533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7"/>
    <x v="29"/>
    <s v="Troškovi sudskih postupaka"/>
    <x v="29"/>
    <n v="3627.64"/>
    <n v="7963.3685048775624"/>
    <n v="7963"/>
    <n v="5183.16"/>
    <n v="142.87966832431002"/>
    <n v="65.090543764912724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1"/>
    <x v="7"/>
    <x v="30"/>
    <s v="Ostali nespomenuti rashodi poslovanja"/>
    <x v="30"/>
    <n v="684.93"/>
    <n v="398.16842524387812"/>
    <n v="398"/>
    <n v="349.08"/>
    <n v="50.96579212474267"/>
    <n v="87.708542713567837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2"/>
    <x v="8"/>
    <x v="31"/>
    <s v="Bankarske usluge i usluge platnog prometa"/>
    <x v="31"/>
    <n v="26.1"/>
    <n v="20"/>
    <n v="20"/>
    <n v="10.73"/>
    <n v="41.111111111111107"/>
    <n v="53.65"/>
  </r>
  <r>
    <x v="0"/>
    <s v="08012"/>
    <s v="DZIV"/>
    <x v="0"/>
    <x v="0"/>
    <s v="ADMINISTRACIJA I UPRAVLJANJE DRŽAVNOG ZAVODA ZA INTELEKTUALNO VLASNIŠTVO"/>
    <x v="0"/>
    <x v="0"/>
    <s v="Opći prihodi i primici"/>
    <x v="0"/>
    <x v="0"/>
    <x v="2"/>
    <x v="8"/>
    <x v="32"/>
    <s v="Zatezne kamate"/>
    <x v="32"/>
    <n v="1.1299999999999999"/>
    <n v="15"/>
    <n v="15"/>
    <n v="22.01"/>
    <n v="1947.7876106194692"/>
    <n v="146.73333333333335"/>
  </r>
  <r>
    <x v="0"/>
    <s v="08012"/>
    <s v="DZIV"/>
    <x v="0"/>
    <x v="0"/>
    <s v="ADMINISTRACIJA I UPRAVLJANJE DRŽAVNOG ZAVODA ZA INTELEKTUALNO VLASNIŠTVO"/>
    <x v="0"/>
    <x v="0"/>
    <s v="Opći prihodi i primici"/>
    <x v="0"/>
    <x v="1"/>
    <x v="3"/>
    <x v="9"/>
    <x v="33"/>
    <s v="Uredska oprema i namještaj"/>
    <x v="33"/>
    <n v="410"/>
    <n v="1000"/>
    <n v="1000"/>
    <n v="4117.28"/>
    <n v="1004.2146341463415"/>
    <n v="411.72800000000001"/>
  </r>
  <r>
    <x v="0"/>
    <s v="08012"/>
    <s v="DZIV"/>
    <x v="0"/>
    <x v="0"/>
    <s v="ADMINISTRACIJA I UPRAVLJANJE DRŽAVNOG ZAVODA ZA INTELEKTUALNO VLASNIŠTVO"/>
    <x v="0"/>
    <x v="0"/>
    <s v="Opći prihodi i primici"/>
    <x v="0"/>
    <x v="1"/>
    <x v="3"/>
    <x v="9"/>
    <x v="34"/>
    <s v="Komunikacijska oprema"/>
    <x v="34"/>
    <n v="0"/>
    <n v="130"/>
    <n v="130"/>
    <n v="0"/>
    <s v="0,0"/>
    <n v="0"/>
  </r>
  <r>
    <x v="0"/>
    <s v="08012"/>
    <s v="DZIV"/>
    <x v="0"/>
    <x v="0"/>
    <s v="ADMINISTRACIJA I UPRAVLJANJE DRŽAVNOG ZAVODA ZA INTELEKTUALNO VLASNIŠTVO"/>
    <x v="0"/>
    <x v="0"/>
    <s v="Opći prihodi i primici"/>
    <x v="0"/>
    <x v="1"/>
    <x v="3"/>
    <x v="9"/>
    <x v="35"/>
    <s v="Oprema za održavanje i zaštitu"/>
    <x v="35"/>
    <n v="5166.26"/>
    <n v="3000"/>
    <n v="3000"/>
    <m/>
    <n v="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0"/>
    <x v="1"/>
    <x v="4"/>
    <x v="8"/>
    <s v="Uredski materijal i ostali materijalni rashodi"/>
    <x v="8"/>
    <n v="0"/>
    <n v="132.72280841462606"/>
    <n v="133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0"/>
    <x v="1"/>
    <x v="4"/>
    <x v="9"/>
    <s v="Materijal i sirovine"/>
    <x v="9"/>
    <n v="0"/>
    <n v="663.61404207313024"/>
    <n v="664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0"/>
    <x v="1"/>
    <x v="4"/>
    <x v="13"/>
    <s v="Službena, radna i zaštitna odjeća i obuća"/>
    <x v="13"/>
    <n v="0"/>
    <n v="13.272280841462605"/>
    <n v="13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0"/>
    <x v="1"/>
    <x v="5"/>
    <x v="15"/>
    <s v="Usluge tekućeg i investicijskog održavanja"/>
    <x v="15"/>
    <n v="0"/>
    <n v="200"/>
    <n v="200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0"/>
    <x v="1"/>
    <x v="5"/>
    <x v="19"/>
    <s v="Zdravstvene i veterinarske usluge"/>
    <x v="19"/>
    <n v="0"/>
    <n v="13"/>
    <n v="13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0"/>
    <x v="1"/>
    <x v="5"/>
    <x v="22"/>
    <s v="Ostale usluge"/>
    <x v="22"/>
    <n v="0"/>
    <n v="13"/>
    <n v="13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0"/>
    <x v="1"/>
    <x v="7"/>
    <x v="26"/>
    <s v="Reprezentacija"/>
    <x v="26"/>
    <n v="0"/>
    <n v="13.272280841462605"/>
    <n v="13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1"/>
    <x v="3"/>
    <x v="9"/>
    <x v="33"/>
    <s v="Uredska oprema i namještaj"/>
    <x v="33"/>
    <n v="0"/>
    <n v="130"/>
    <n v="130"/>
    <n v="0"/>
    <s v="0,0"/>
    <n v="0"/>
  </r>
  <r>
    <x v="0"/>
    <s v="08012"/>
    <s v="DZIV"/>
    <x v="0"/>
    <x v="0"/>
    <s v="ADMINISTRACIJA I UPRAVLJANJE DRŽAVNOG ZAVODA ZA INTELEKTUALNO VLASNIŠTVO"/>
    <x v="0"/>
    <x v="1"/>
    <s v="Vlastiti prihodi"/>
    <x v="1"/>
    <x v="1"/>
    <x v="3"/>
    <x v="9"/>
    <x v="35"/>
    <s v="Oprema za održavanje i zaštitu"/>
    <x v="35"/>
    <n v="0"/>
    <n v="130"/>
    <n v="130"/>
    <n v="0"/>
    <s v="0,0"/>
    <n v="0"/>
  </r>
  <r>
    <x v="0"/>
    <s v="08012"/>
    <s v="DZIV"/>
    <x v="0"/>
    <x v="0"/>
    <s v="ADMINISTRACIJA I UPRAVLJANJE DRŽAVNOG ZAVODA ZA INTELEKTUALNO VLASNIŠTVO"/>
    <x v="0"/>
    <x v="2"/>
    <s v="Ostali prihodi za posebne namjene"/>
    <x v="2"/>
    <x v="0"/>
    <x v="1"/>
    <x v="7"/>
    <x v="28"/>
    <s v="Pristojbe i naknade"/>
    <x v="28"/>
    <n v="1042546.27"/>
    <n v="1281943.7255292321"/>
    <n v="1281944"/>
    <n v="1119203.1599999999"/>
    <n v="107.3528525501319"/>
    <n v="87.305152175133998"/>
  </r>
  <r>
    <x v="0"/>
    <s v="08012"/>
    <s v="DZIV"/>
    <x v="0"/>
    <x v="0"/>
    <s v="ADMINISTRACIJA I UPRAVLJANJE DRŽAVNOG ZAVODA ZA INTELEKTUALNO VLASNIŠTVO"/>
    <x v="0"/>
    <x v="2"/>
    <s v="Ostali prihodi za posebne namjene"/>
    <x v="2"/>
    <x v="0"/>
    <x v="2"/>
    <x v="8"/>
    <x v="31"/>
    <s v="Bankarske usluge i usluge platnog prometa"/>
    <x v="31"/>
    <n v="0"/>
    <n v="600"/>
    <n v="600"/>
    <n v="0"/>
    <s v="0,0"/>
    <n v="0"/>
  </r>
  <r>
    <x v="0"/>
    <s v="08012"/>
    <s v="DZIV"/>
    <x v="0"/>
    <x v="0"/>
    <s v="ADMINISTRACIJA I UPRAVLJANJE DRŽAVNOG ZAVODA ZA INTELEKTUALNO VLASNIŠTVO"/>
    <x v="0"/>
    <x v="3"/>
    <s v="Pomoći EU"/>
    <x v="3"/>
    <x v="0"/>
    <x v="0"/>
    <x v="0"/>
    <x v="0"/>
    <s v="Plaće za redovan rad"/>
    <x v="0"/>
    <n v="25130.52"/>
    <m/>
    <m/>
    <m/>
    <n v="0"/>
    <e v="#DIV/0!"/>
  </r>
  <r>
    <x v="0"/>
    <s v="08012"/>
    <s v="DZIV"/>
    <x v="0"/>
    <x v="0"/>
    <s v="ADMINISTRACIJA I UPRAVLJANJE DRŽAVNOG ZAVODA ZA INTELEKTUALNO VLASNIŠTVO"/>
    <x v="0"/>
    <x v="3"/>
    <s v="Pomoći EU"/>
    <x v="3"/>
    <x v="0"/>
    <x v="1"/>
    <x v="3"/>
    <x v="4"/>
    <s v="Službena putovanja"/>
    <x v="4"/>
    <n v="14103.19"/>
    <n v="6636.1404207313026"/>
    <n v="6636"/>
    <n v="21800.01"/>
    <n v="154.57502877008676"/>
    <n v="328.51130198915007"/>
  </r>
  <r>
    <x v="0"/>
    <s v="08012"/>
    <s v="DZIV"/>
    <x v="0"/>
    <x v="0"/>
    <s v="ADMINISTRACIJA I UPRAVLJANJE DRŽAVNOG ZAVODA ZA INTELEKTUALNO VLASNIŠTVO"/>
    <x v="0"/>
    <x v="3"/>
    <s v="Pomoći EU"/>
    <x v="3"/>
    <x v="0"/>
    <x v="1"/>
    <x v="5"/>
    <x v="16"/>
    <s v="Usluge promidžbe i informiranja"/>
    <x v="16"/>
    <n v="0"/>
    <n v="663.61404207313024"/>
    <n v="664"/>
    <m/>
    <s v="0,0"/>
    <n v="0"/>
  </r>
  <r>
    <x v="0"/>
    <s v="08012"/>
    <s v="DZIV"/>
    <x v="0"/>
    <x v="0"/>
    <s v="ADMINISTRACIJA I UPRAVLJANJE DRŽAVNOG ZAVODA ZA INTELEKTUALNO VLASNIŠTVO"/>
    <x v="0"/>
    <x v="3"/>
    <s v="Pomoći EU"/>
    <x v="3"/>
    <x v="0"/>
    <x v="1"/>
    <x v="5"/>
    <x v="20"/>
    <s v="Intelektualne i osobne usluge"/>
    <x v="20"/>
    <n v="0"/>
    <n v="663.61404207313024"/>
    <n v="664"/>
    <m/>
    <s v="0,0"/>
    <n v="0"/>
  </r>
  <r>
    <x v="0"/>
    <s v="08012"/>
    <s v="DZIV"/>
    <x v="0"/>
    <x v="0"/>
    <s v="ADMINISTRACIJA I UPRAVLJANJE DRŽAVNOG ZAVODA ZA INTELEKTUALNO VLASNIŠTVO"/>
    <x v="0"/>
    <x v="3"/>
    <s v="Pomoći EU"/>
    <x v="3"/>
    <x v="0"/>
    <x v="1"/>
    <x v="5"/>
    <x v="22"/>
    <s v="Ostale usluge"/>
    <x v="22"/>
    <n v="0"/>
    <n v="663.61404207313024"/>
    <n v="664"/>
    <m/>
    <s v="0,0"/>
    <n v="0"/>
  </r>
  <r>
    <x v="0"/>
    <s v="08012"/>
    <s v="DZIV"/>
    <x v="0"/>
    <x v="0"/>
    <s v="ADMINISTRACIJA I UPRAVLJANJE DRŽAVNOG ZAVODA ZA INTELEKTUALNO VLASNIŠTVO"/>
    <x v="0"/>
    <x v="3"/>
    <s v="Pomoći EU"/>
    <x v="3"/>
    <x v="0"/>
    <x v="1"/>
    <x v="6"/>
    <x v="23"/>
    <s v="Naknade troškova osobama izvan radnog odnosa"/>
    <x v="23"/>
    <n v="0"/>
    <n v="663.61404207313024"/>
    <n v="664"/>
    <m/>
    <s v="0,0"/>
    <n v="0"/>
  </r>
  <r>
    <x v="0"/>
    <s v="08012"/>
    <s v="DZIV"/>
    <x v="0"/>
    <x v="0"/>
    <s v="ADMINISTRACIJA I UPRAVLJANJE DRŽAVNOG ZAVODA ZA INTELEKTUALNO VLASNIŠTVO"/>
    <x v="0"/>
    <x v="3"/>
    <s v="Pomoći EU"/>
    <x v="3"/>
    <x v="0"/>
    <x v="1"/>
    <x v="7"/>
    <x v="26"/>
    <s v="Reprezentacija"/>
    <x v="26"/>
    <n v="0"/>
    <n v="66.361404207313029"/>
    <n v="66"/>
    <m/>
    <s v="0,0"/>
    <n v="0"/>
  </r>
  <r>
    <x v="0"/>
    <s v="08012"/>
    <s v="DZIV"/>
    <x v="0"/>
    <x v="0"/>
    <s v="ADMINISTRACIJA I UPRAVLJANJE DRŽAVNOG ZAVODA ZA INTELEKTUALNO VLASNIŠTVO"/>
    <x v="0"/>
    <x v="4"/>
    <s v="Ostale pomoći"/>
    <x v="4"/>
    <x v="0"/>
    <x v="1"/>
    <x v="3"/>
    <x v="4"/>
    <s v="Službena putovanja"/>
    <x v="4"/>
    <n v="17555.78"/>
    <n v="16026.002689627712"/>
    <n v="16026"/>
    <n v="29966.57"/>
    <n v="170.69346961513531"/>
    <n v="186.98720828653438"/>
  </r>
  <r>
    <x v="0"/>
    <s v="08012"/>
    <s v="DZIV"/>
    <x v="0"/>
    <x v="0"/>
    <s v="ADMINISTRACIJA I UPRAVLJANJE DRŽAVNOG ZAVODA ZA INTELEKTUALNO VLASNIŠTVO"/>
    <x v="0"/>
    <x v="4"/>
    <s v="Ostale pomoći"/>
    <x v="4"/>
    <x v="0"/>
    <x v="1"/>
    <x v="3"/>
    <x v="6"/>
    <s v="Stručno usavršavanje zaposlenika"/>
    <x v="6"/>
    <n v="2437"/>
    <n v="3230.0040420731302"/>
    <n v="3230"/>
    <n v="4043.75"/>
    <n v="165.93147312269184"/>
    <n v="125.19349845201238"/>
  </r>
  <r>
    <x v="0"/>
    <s v="08012"/>
    <s v="DZIV"/>
    <x v="0"/>
    <x v="0"/>
    <s v="ADMINISTRACIJA I UPRAVLJANJE DRŽAVNOG ZAVODA ZA INTELEKTUALNO VLASNIŠTVO"/>
    <x v="0"/>
    <x v="4"/>
    <s v="Ostale pomoći"/>
    <x v="4"/>
    <x v="0"/>
    <x v="1"/>
    <x v="5"/>
    <x v="16"/>
    <s v="Usluge promidžbe i informiranja"/>
    <x v="16"/>
    <n v="0"/>
    <n v="132.72280841462606"/>
    <n v="133"/>
    <m/>
    <s v="0,0"/>
    <n v="0"/>
  </r>
  <r>
    <x v="0"/>
    <s v="08012"/>
    <s v="DZIV"/>
    <x v="0"/>
    <x v="0"/>
    <s v="ADMINISTRACIJA I UPRAVLJANJE DRŽAVNOG ZAVODA ZA INTELEKTUALNO VLASNIŠTVO"/>
    <x v="0"/>
    <x v="4"/>
    <s v="Ostale pomoći"/>
    <x v="4"/>
    <x v="0"/>
    <x v="1"/>
    <x v="5"/>
    <x v="18"/>
    <s v="Zakupnine i najamnine"/>
    <x v="18"/>
    <n v="0"/>
    <n v="100"/>
    <n v="100"/>
    <m/>
    <s v="0,0"/>
    <n v="0"/>
  </r>
  <r>
    <x v="0"/>
    <s v="08012"/>
    <s v="DZIV"/>
    <x v="0"/>
    <x v="0"/>
    <s v="ADMINISTRACIJA I UPRAVLJANJE DRŽAVNOG ZAVODA ZA INTELEKTUALNO VLASNIŠTVO"/>
    <x v="0"/>
    <x v="4"/>
    <s v="Ostale pomoći"/>
    <x v="4"/>
    <x v="0"/>
    <x v="1"/>
    <x v="5"/>
    <x v="20"/>
    <s v="Intelektualne i osobne usluge"/>
    <x v="20"/>
    <n v="120"/>
    <n v="132.72280841462606"/>
    <n v="133"/>
    <m/>
    <n v="0"/>
    <n v="0"/>
  </r>
  <r>
    <x v="0"/>
    <s v="08012"/>
    <s v="DZIV"/>
    <x v="0"/>
    <x v="0"/>
    <s v="ADMINISTRACIJA I UPRAVLJANJE DRŽAVNOG ZAVODA ZA INTELEKTUALNO VLASNIŠTVO"/>
    <x v="0"/>
    <x v="4"/>
    <s v="Ostale pomoći"/>
    <x v="4"/>
    <x v="0"/>
    <x v="1"/>
    <x v="6"/>
    <x v="23"/>
    <s v="Naknade troškova osobama izvan radnog odnosa"/>
    <x v="23"/>
    <n v="0"/>
    <n v="929.05965890238235"/>
    <n v="929"/>
    <m/>
    <s v="0,0"/>
    <n v="0"/>
  </r>
  <r>
    <x v="0"/>
    <s v="08012"/>
    <s v="DZIV"/>
    <x v="0"/>
    <x v="0"/>
    <s v="ADMINISTRACIJA I UPRAVLJANJE DRŽAVNOG ZAVODA ZA INTELEKTUALNO VLASNIŠTVO"/>
    <x v="0"/>
    <x v="4"/>
    <s v="Ostale pomoći"/>
    <x v="4"/>
    <x v="0"/>
    <x v="1"/>
    <x v="7"/>
    <x v="26"/>
    <s v="Reprezentacija"/>
    <x v="26"/>
    <n v="2036"/>
    <n v="796.33685048775624"/>
    <n v="796"/>
    <m/>
    <n v="0"/>
    <n v="0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3"/>
    <x v="4"/>
    <s v="Službena putovanja"/>
    <x v="4"/>
    <n v="7433.13"/>
    <n v="11000"/>
    <n v="11000"/>
    <n v="16246.1"/>
    <n v="218.56337774261988"/>
    <n v="147.69181818181818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3"/>
    <x v="6"/>
    <s v="Stručno usavršavanje zaposlenika"/>
    <x v="6"/>
    <n v="3321.26"/>
    <n v="9840"/>
    <n v="9840"/>
    <n v="21778.84"/>
    <n v="655.74029133521606"/>
    <n v="221.32967479674795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4"/>
    <x v="8"/>
    <s v="Uredski materijal i ostali materijalni rashodi"/>
    <x v="8"/>
    <n v="650.44000000000005"/>
    <n v="12582.12223770655"/>
    <n v="12582"/>
    <n v="13149.55"/>
    <n v="2021.6391980812987"/>
    <n v="104.51080909235415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5"/>
    <x v="14"/>
    <s v="Usluge telefona, pošte i prijevoza"/>
    <x v="14"/>
    <n v="2216.62"/>
    <n v="60536.204529165836"/>
    <n v="60536"/>
    <n v="74470.570000000007"/>
    <n v="3359.645315841236"/>
    <n v="123.01865005946875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5"/>
    <x v="36"/>
    <s v="Usluge tekućeg i investicijskog održavanja"/>
    <x v="15"/>
    <n v="0"/>
    <n v="3125"/>
    <n v="3125"/>
    <n v="3562.5"/>
    <s v="0,0"/>
    <n v="0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5"/>
    <x v="16"/>
    <s v="Usluge promidžbe i informiranja"/>
    <x v="16"/>
    <n v="20232.41"/>
    <n v="21590.3510518283"/>
    <n v="21590"/>
    <n v="22249.81"/>
    <n v="109.97113047827717"/>
    <n v="103.0560907827698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5"/>
    <x v="18"/>
    <s v="Zakupnine i najamnine"/>
    <x v="18"/>
    <n v="54796.79"/>
    <n v="110525.32085738935"/>
    <n v="110525"/>
    <n v="62592.19"/>
    <n v="114.22601579399085"/>
    <n v="56.631703234562316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5"/>
    <x v="20"/>
    <s v="Intelektualne i osobne usluge"/>
    <x v="20"/>
    <n v="3763.53"/>
    <n v="7256.2877430486424"/>
    <n v="7256"/>
    <n v="18112.5"/>
    <n v="481.26360092785234"/>
    <n v="249.62100330760748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5"/>
    <x v="21"/>
    <s v="Računalne usluge"/>
    <x v="21"/>
    <n v="124215.7"/>
    <n v="461497.00190523593"/>
    <n v="461497"/>
    <n v="139598.96"/>
    <n v="112.38431212801603"/>
    <n v="30.24915871609133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5"/>
    <x v="22"/>
    <s v="Ostale usluge"/>
    <x v="22"/>
    <n v="9131.25"/>
    <n v="14533.151353109031"/>
    <n v="14533"/>
    <n v="20048.080000000002"/>
    <n v="219.55460643394935"/>
    <n v="137.94866854744376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6"/>
    <x v="23"/>
    <s v="Naknade troškova osobama izvan radnog odnosa"/>
    <x v="23"/>
    <n v="0"/>
    <n v="4379.8500000000004"/>
    <n v="4380"/>
    <n v="0"/>
    <s v="0,0"/>
    <n v="0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1"/>
    <x v="7"/>
    <x v="26"/>
    <s v="Reprezentacija"/>
    <x v="26"/>
    <n v="9600.2900000000009"/>
    <n v="1990.8421262193906"/>
    <n v="1991"/>
    <n v="167.25"/>
    <n v="1.7421348730090442"/>
    <n v="8.400301356102462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0"/>
    <x v="2"/>
    <x v="8"/>
    <x v="31"/>
    <s v="Bankarske usluge i usluge platnog prometa"/>
    <x v="31"/>
    <n v="0"/>
    <n v="265.44561682925212"/>
    <n v="265"/>
    <n v="18.64"/>
    <s v="0,0"/>
    <n v="7.0339622641509436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1"/>
    <x v="3"/>
    <x v="9"/>
    <x v="33"/>
    <s v="Uredska oprema i namještaj"/>
    <x v="33"/>
    <n v="21089.96"/>
    <n v="20000"/>
    <n v="20000"/>
    <n v="40521.980000000003"/>
    <n v="192.13872382877921"/>
    <n v="202.60990000000004"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1"/>
    <x v="3"/>
    <x v="9"/>
    <x v="34"/>
    <s v="Komunikacijska oprema"/>
    <x v="34"/>
    <n v="1891.3"/>
    <n v="130"/>
    <n v="130"/>
    <m/>
    <n v="0"/>
    <n v="0"/>
  </r>
  <r>
    <x v="0"/>
    <s v="08012"/>
    <s v="DZIV"/>
    <x v="0"/>
    <x v="1"/>
    <s v="SURADNJA DZIV-a S UREDOM EUROPSKE UNIJE ZA INTELEKTUALNO VLASNIŠTVO (EUIPO)"/>
    <x v="0"/>
    <x v="5"/>
    <s v="Ostali prihodi za posebne namjene"/>
    <x v="2"/>
    <x v="1"/>
    <x v="3"/>
    <x v="9"/>
    <x v="37"/>
    <s v="Oprema za održavanje i zaštitu"/>
    <x v="35"/>
    <n v="0"/>
    <n v="7193"/>
    <n v="7193"/>
    <n v="7193.43"/>
    <m/>
    <m/>
  </r>
  <r>
    <x v="0"/>
    <s v="08012"/>
    <s v="DZIV"/>
    <x v="0"/>
    <x v="1"/>
    <s v="SURADNJA DZIV-a S UREDOM EUROPSKE UNIJE ZA INTELEKTUALNO VLASNIŠTVO (EUIPO)"/>
    <x v="0"/>
    <x v="2"/>
    <s v="Ostali prihodi za posebne namjene"/>
    <x v="2"/>
    <x v="1"/>
    <x v="3"/>
    <x v="10"/>
    <x v="38"/>
    <s v="Knjige"/>
    <x v="36"/>
    <n v="0"/>
    <n v="1350"/>
    <n v="1350"/>
    <n v="643.91"/>
    <s v="0,0"/>
    <n v="47.697037037037035"/>
  </r>
  <r>
    <x v="1"/>
    <s v="08012"/>
    <s v="DZIV"/>
    <x v="0"/>
    <x v="0"/>
    <s v="ADMINISTRACIJA I UPRAVLJANJE DRŽAVNOG ZAVODA ZA INTELEKTUALNO VLASNIŠTVO"/>
    <x v="0"/>
    <x v="6"/>
    <s v="Opći prihodi i primici"/>
    <x v="5"/>
    <x v="2"/>
    <x v="4"/>
    <x v="11"/>
    <x v="39"/>
    <s v="Prihodi iz nadležnog proračuna za financ.redovne djelatn.prorač.korisnika"/>
    <x v="37"/>
    <n v="2234372.19"/>
    <n v="2924803"/>
    <n v="2880503"/>
    <n v="2876942.53"/>
    <n v="128.7584290064047"/>
    <n v="99.876394157548177"/>
  </r>
  <r>
    <x v="1"/>
    <s v="08012"/>
    <s v="DZIV"/>
    <x v="0"/>
    <x v="0"/>
    <s v="ADMINISTRACIJA I UPRAVLJANJE DRŽAVNOG ZAVODA ZA INTELEKTUALNO VLASNIŠTVO"/>
    <x v="0"/>
    <x v="7"/>
    <s v="Vlastiti prihodi"/>
    <x v="6"/>
    <x v="2"/>
    <x v="5"/>
    <x v="12"/>
    <x v="40"/>
    <s v="Prihodi od pruženih usluga"/>
    <x v="38"/>
    <n v="0"/>
    <n v="1000"/>
    <n v="1000"/>
    <n v="0"/>
    <s v="0,0"/>
    <n v="0"/>
  </r>
  <r>
    <x v="1"/>
    <s v="08012"/>
    <s v="DZIV"/>
    <x v="0"/>
    <x v="0"/>
    <s v="ADMINISTRACIJA I UPRAVLJANJE DRŽAVNOG ZAVODA ZA INTELEKTUALNO VLASNIŠTVO"/>
    <x v="0"/>
    <x v="5"/>
    <s v="Ostali prihodi za posebne namjene"/>
    <x v="7"/>
    <x v="2"/>
    <x v="6"/>
    <x v="13"/>
    <x v="41"/>
    <s v="Ostale naknade i pristojbe za posebne namjene"/>
    <x v="39"/>
    <n v="1238810.52"/>
    <n v="1250000"/>
    <n v="1250000"/>
    <n v="1198466.8999999999"/>
    <n v="96.743358298248864"/>
    <n v="95.877351999999988"/>
  </r>
  <r>
    <x v="1"/>
    <s v="08012"/>
    <s v="DZIV"/>
    <x v="0"/>
    <x v="1"/>
    <s v="SURADNJA DZIV-a S UREDOM EUROPSKE UNIJE ZA INTELEKTUALNO VLASNIŠTVO (EUIPO)"/>
    <x v="0"/>
    <x v="5"/>
    <s v="Ostali prihodi za posebne namjene"/>
    <x v="7"/>
    <x v="2"/>
    <x v="6"/>
    <x v="14"/>
    <x v="42"/>
    <s v="Ostali prihodi za posebne namjene "/>
    <x v="40"/>
    <n v="774163.48"/>
    <n v="270000"/>
    <n v="270000"/>
    <n v="282004.84000000003"/>
    <n v="36.427039932185906"/>
    <n v="104.44623703703704"/>
  </r>
  <r>
    <x v="1"/>
    <s v="08012"/>
    <s v="DZIV"/>
    <x v="0"/>
    <x v="0"/>
    <s v="ADMINISTRACIJA I UPRAVLJANJE DRŽAVNOG ZAVODA ZA INTELEKTUALNO VLASNIŠTVO"/>
    <x v="0"/>
    <x v="8"/>
    <s v="Pomoći EU"/>
    <x v="8"/>
    <x v="2"/>
    <x v="7"/>
    <x v="15"/>
    <x v="43"/>
    <s v="Tekuće pomoći od institucija i tijela EU - refundacije putnih troškova"/>
    <x v="41"/>
    <n v="14103.19"/>
    <n v="5000"/>
    <n v="5000"/>
    <n v="21800.01"/>
    <n v="154.57502877008676"/>
    <n v="436.00019999999995"/>
  </r>
  <r>
    <x v="1"/>
    <s v="08012"/>
    <s v="DZIV"/>
    <x v="0"/>
    <x v="0"/>
    <s v="ADMINISTRACIJA I UPRAVLJANJE DRŽAVNOG ZAVODA ZA INTELEKTUALNO VLASNIŠTVO"/>
    <x v="0"/>
    <x v="8"/>
    <s v="Pomoći EU"/>
    <x v="8"/>
    <x v="2"/>
    <x v="7"/>
    <x v="15"/>
    <x v="44"/>
    <s v="Tekuće pomoći od institucija i tijela EU - ostalo"/>
    <x v="42"/>
    <n v="25130.52"/>
    <n v="4358"/>
    <n v="4358"/>
    <n v="0"/>
    <n v="0"/>
    <n v="0"/>
  </r>
  <r>
    <x v="1"/>
    <s v="08012"/>
    <s v="DZIV"/>
    <x v="0"/>
    <x v="0"/>
    <s v="ADMINISTRACIJA I UPRAVLJANJE DRŽAVNOG ZAVODA ZA INTELEKTUALNO VLASNIŠTVO"/>
    <x v="0"/>
    <x v="9"/>
    <s v="Ostale pomoći"/>
    <x v="9"/>
    <x v="2"/>
    <x v="7"/>
    <x v="15"/>
    <x v="45"/>
    <s v="Tekuće pomoći od međunarodnih organizacija"/>
    <x v="43"/>
    <n v="22426.11"/>
    <n v="10000"/>
    <n v="10000"/>
    <n v="13306.25"/>
    <n v="59.333740893984732"/>
    <n v="133.06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73669F-60F0-4D4A-BE99-4EEE26C5D5F6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rihodi i rashodi prema ekonomskoj klasifikaciji">
  <location ref="A1:G75" firstHeaderRow="0" firstDataRow="1" firstDataCol="1"/>
  <pivotFields count="24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5"/>
        <item x="13"/>
        <item x="14"/>
        <item x="12"/>
        <item x="11"/>
        <item t="default"/>
      </items>
    </pivotField>
    <pivotField showAll="0"/>
    <pivotField showAll="0"/>
    <pivotField axis="axisRow" showAll="0">
      <items count="46">
        <item x="43"/>
        <item x="42"/>
        <item x="41"/>
        <item x="39"/>
        <item x="40"/>
        <item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44"/>
        <item t="default"/>
      </items>
    </pivotField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</pivotFields>
  <rowFields count="5">
    <field x="0"/>
    <field x="10"/>
    <field x="11"/>
    <field x="12"/>
    <field x="15"/>
  </rowFields>
  <rowItems count="74">
    <i>
      <x/>
    </i>
    <i r="1">
      <x v="2"/>
    </i>
    <i r="2">
      <x v="4"/>
    </i>
    <i r="3">
      <x v="11"/>
    </i>
    <i r="4">
      <x/>
    </i>
    <i r="4">
      <x v="1"/>
    </i>
    <i r="4">
      <x v="2"/>
    </i>
    <i r="2">
      <x v="5"/>
    </i>
    <i r="3">
      <x v="12"/>
    </i>
    <i r="4">
      <x v="3"/>
    </i>
    <i r="3">
      <x v="13"/>
    </i>
    <i r="4">
      <x v="4"/>
    </i>
    <i r="2">
      <x v="6"/>
    </i>
    <i r="3">
      <x v="14"/>
    </i>
    <i r="4">
      <x v="5"/>
    </i>
    <i r="2">
      <x v="7"/>
    </i>
    <i r="3">
      <x v="15"/>
    </i>
    <i r="4">
      <x v="43"/>
    </i>
    <i>
      <x v="1"/>
    </i>
    <i r="1">
      <x/>
    </i>
    <i r="2">
      <x/>
    </i>
    <i r="3">
      <x/>
    </i>
    <i r="4">
      <x v="6"/>
    </i>
    <i r="4">
      <x v="7"/>
    </i>
    <i r="3">
      <x v="1"/>
    </i>
    <i r="4">
      <x v="8"/>
    </i>
    <i r="3">
      <x v="2"/>
    </i>
    <i r="4">
      <x v="9"/>
    </i>
    <i r="2">
      <x v="1"/>
    </i>
    <i r="3">
      <x v="3"/>
    </i>
    <i r="4">
      <x v="10"/>
    </i>
    <i r="4">
      <x v="11"/>
    </i>
    <i r="4">
      <x v="12"/>
    </i>
    <i r="4">
      <x v="13"/>
    </i>
    <i r="3">
      <x v="4"/>
    </i>
    <i r="4">
      <x v="14"/>
    </i>
    <i r="4">
      <x v="15"/>
    </i>
    <i r="4">
      <x v="16"/>
    </i>
    <i r="4">
      <x v="17"/>
    </i>
    <i r="4">
      <x v="18"/>
    </i>
    <i r="4">
      <x v="19"/>
    </i>
    <i r="3">
      <x v="5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3">
      <x v="6"/>
    </i>
    <i r="4">
      <x v="29"/>
    </i>
    <i r="3">
      <x v="7"/>
    </i>
    <i r="4">
      <x v="30"/>
    </i>
    <i r="4">
      <x v="31"/>
    </i>
    <i r="4">
      <x v="32"/>
    </i>
    <i r="4">
      <x v="33"/>
    </i>
    <i r="4">
      <x v="34"/>
    </i>
    <i r="4">
      <x v="35"/>
    </i>
    <i r="4">
      <x v="36"/>
    </i>
    <i r="2">
      <x v="2"/>
    </i>
    <i r="3">
      <x v="8"/>
    </i>
    <i r="4">
      <x v="37"/>
    </i>
    <i r="4">
      <x v="38"/>
    </i>
    <i r="1">
      <x v="1"/>
    </i>
    <i r="2">
      <x v="3"/>
    </i>
    <i r="3">
      <x v="9"/>
    </i>
    <i r="4">
      <x v="39"/>
    </i>
    <i r="4">
      <x v="40"/>
    </i>
    <i r="4">
      <x v="41"/>
    </i>
    <i r="3">
      <x v="10"/>
    </i>
    <i r="4">
      <x v="4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Izvršenje 2023" fld="16" baseField="15" baseItem="4" numFmtId="4"/>
    <dataField name=" Rebalans FP, NN 125/24" fld="17" baseField="0" baseItem="0"/>
    <dataField name=" Tekući plan 2024" fld="18" baseField="0" baseItem="0"/>
    <dataField name=" Izvršenje 2024" fld="19" baseField="0" baseItem="0"/>
    <dataField name=" Indeks izvršenja za 2024 u odnosu na 2023" fld="22" baseField="0" baseItem="0" numFmtId="165"/>
    <dataField name=" Indeks izvršenja 2024 u odnosu na Tekući plan 2024" fld="23" baseField="0" baseItem="0" numFmtId="165"/>
  </dataFields>
  <formats count="21">
    <format dxfId="94">
      <pivotArea field="10" type="button" dataOnly="0" labelOnly="1" outline="0" axis="axisRow" fieldPosition="1"/>
    </format>
    <format dxfId="93">
      <pivotArea field="10" type="button" dataOnly="0" labelOnly="1" outline="0" axis="axisRow" fieldPosition="1"/>
    </format>
    <format dxfId="92">
      <pivotArea field="10" type="button" dataOnly="0" labelOnly="1" outline="0" axis="axisRow" fieldPosition="1"/>
    </format>
    <format dxfId="91">
      <pivotArea outline="0" fieldPosition="0">
        <references count="1">
          <reference field="4294967294" count="1">
            <x v="0"/>
          </reference>
        </references>
      </pivotArea>
    </format>
    <format dxfId="90">
      <pivotArea field="0" type="button" dataOnly="0" labelOnly="1" outline="0" axis="axisRow" fieldPosition="0"/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6">
      <pivotArea field="0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">
      <pivotArea outline="0" collapsedLevelsAreSubtotals="1" fieldPosition="0"/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0" count="1">
            <x v="2"/>
          </reference>
        </references>
      </pivotArea>
    </format>
    <format dxfId="81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0" count="1">
            <x v="1"/>
          </reference>
        </references>
      </pivotArea>
    </format>
    <format dxfId="8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79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78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77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76">
      <pivotArea outline="0" fieldPosition="0">
        <references count="1">
          <reference field="4294967294" count="1">
            <x v="4"/>
          </reference>
        </references>
      </pivotArea>
    </format>
    <format dxfId="75">
      <pivotArea outline="0" fieldPosition="0">
        <references count="1">
          <reference field="4294967294" count="1">
            <x v="5"/>
          </reference>
        </references>
      </pivotArea>
    </format>
    <format dxfId="74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5090F5-F90D-407D-A096-6B8CCFB7E2B2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rihodi i rashodi prema izvorima financiranja">
  <location ref="A1:G44" firstHeaderRow="0" firstDataRow="1" firstDataCol="1"/>
  <pivotFields count="24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5"/>
        <item x="6"/>
        <item x="7"/>
        <item x="8"/>
        <item x="9"/>
        <item x="0"/>
        <item x="1"/>
        <item x="2"/>
        <item x="3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</pivotFields>
  <rowFields count="4">
    <field x="0"/>
    <field x="9"/>
    <field x="10"/>
    <field x="11"/>
  </rowFields>
  <rowItems count="43">
    <i>
      <x/>
    </i>
    <i r="1">
      <x/>
    </i>
    <i r="2">
      <x v="2"/>
    </i>
    <i r="3">
      <x v="7"/>
    </i>
    <i r="1">
      <x v="1"/>
    </i>
    <i r="2">
      <x v="2"/>
    </i>
    <i r="3">
      <x v="6"/>
    </i>
    <i r="1">
      <x v="2"/>
    </i>
    <i r="2">
      <x v="2"/>
    </i>
    <i r="3">
      <x v="5"/>
    </i>
    <i r="1">
      <x v="3"/>
    </i>
    <i r="2">
      <x v="2"/>
    </i>
    <i r="3">
      <x v="4"/>
    </i>
    <i r="1">
      <x v="4"/>
    </i>
    <i r="2">
      <x v="2"/>
    </i>
    <i r="3">
      <x v="4"/>
    </i>
    <i>
      <x v="1"/>
    </i>
    <i r="1">
      <x v="5"/>
    </i>
    <i r="2">
      <x/>
    </i>
    <i r="3">
      <x/>
    </i>
    <i r="3">
      <x v="1"/>
    </i>
    <i r="3">
      <x v="2"/>
    </i>
    <i r="2">
      <x v="1"/>
    </i>
    <i r="3">
      <x v="3"/>
    </i>
    <i r="1">
      <x v="6"/>
    </i>
    <i r="2">
      <x/>
    </i>
    <i r="3">
      <x v="1"/>
    </i>
    <i r="2">
      <x v="1"/>
    </i>
    <i r="3">
      <x v="3"/>
    </i>
    <i r="1">
      <x v="7"/>
    </i>
    <i r="2">
      <x/>
    </i>
    <i r="3">
      <x v="1"/>
    </i>
    <i r="3">
      <x v="2"/>
    </i>
    <i r="2">
      <x v="1"/>
    </i>
    <i r="3">
      <x v="3"/>
    </i>
    <i r="1">
      <x v="8"/>
    </i>
    <i r="2">
      <x/>
    </i>
    <i r="3">
      <x/>
    </i>
    <i r="3">
      <x v="1"/>
    </i>
    <i r="1">
      <x v="9"/>
    </i>
    <i r="2">
      <x/>
    </i>
    <i r="3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Izvršenje 2023" fld="16" baseField="9" baseItem="3" numFmtId="4"/>
    <dataField name="  Rebalans FP, NN 125/24" fld="17" baseField="0" baseItem="0"/>
    <dataField name="  Tekući plan 2024" fld="18" baseField="0" baseItem="0"/>
    <dataField name="  Izvršenje 2024" fld="19" baseField="0" baseItem="0"/>
    <dataField name=" Indeks izvršenja za 2024 u odnosu na 2023" fld="22" baseField="0" baseItem="0" numFmtId="165"/>
    <dataField name=" Indeks izvršenja 2024 u odnosu na Tekući plan 2024" fld="23" baseField="0" baseItem="0" numFmtId="165"/>
  </dataFields>
  <formats count="19">
    <format dxfId="73">
      <pivotArea field="10" type="button" dataOnly="0" labelOnly="1" outline="0" axis="axisRow" fieldPosition="2"/>
    </format>
    <format dxfId="72">
      <pivotArea field="10" type="button" dataOnly="0" labelOnly="1" outline="0" axis="axisRow" fieldPosition="2"/>
    </format>
    <format dxfId="71">
      <pivotArea field="10" type="button" dataOnly="0" labelOnly="1" outline="0" axis="axisRow" fieldPosition="2"/>
    </format>
    <format dxfId="70">
      <pivotArea outline="0" fieldPosition="0">
        <references count="1">
          <reference field="4294967294" count="1">
            <x v="0"/>
          </reference>
        </references>
      </pivotArea>
    </format>
    <format dxfId="69">
      <pivotArea field="0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">
      <pivotArea field="0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field="0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6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9">
      <pivotArea outline="0" fieldPosition="0">
        <references count="1">
          <reference field="4294967294" count="1">
            <x v="4"/>
          </reference>
        </references>
      </pivotArea>
    </format>
    <format dxfId="58">
      <pivotArea outline="0" fieldPosition="0">
        <references count="1">
          <reference field="4294967294" count="1">
            <x v="5"/>
          </reference>
        </references>
      </pivotArea>
    </format>
    <format dxfId="57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56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55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2193E1-0E9A-4F1E-8870-C34F0D08BD3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ashodi prema funkcijskoj klasifikaciji">
  <location ref="A3:G11" firstHeaderRow="0" firstDataRow="1" firstDataCol="1" rowPageCount="1" colPageCount="1"/>
  <pivotFields count="24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6"/>
    <field x="10"/>
    <field x="11"/>
  </rowFields>
  <rowItems count="8">
    <i>
      <x/>
    </i>
    <i r="1">
      <x/>
    </i>
    <i r="2">
      <x/>
    </i>
    <i r="2">
      <x v="1"/>
    </i>
    <i r="2">
      <x v="2"/>
    </i>
    <i r="1">
      <x v="1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 Izvršenje 2023" fld="16" baseField="11" baseItem="2" numFmtId="4"/>
    <dataField name=" Rebalans FP, NN 125/24" fld="17" baseField="0" baseItem="0" numFmtId="3"/>
    <dataField name=" Tekući plan 2024" fld="18" baseField="0" baseItem="0" numFmtId="3"/>
    <dataField name=" Izvršenje 2024" fld="19" baseField="0" baseItem="0" numFmtId="3"/>
    <dataField name=" Indeks izvršenja za 2024 u odnosu na 2023" fld="22" baseField="6" baseItem="0" numFmtId="165"/>
    <dataField name=" Indeks izvršenja 2024 u odnosu na Tekući plan 2024" fld="23" baseField="6" baseItem="0" numFmtId="165"/>
  </dataFields>
  <formats count="20">
    <format dxfId="54">
      <pivotArea field="10" type="button" dataOnly="0" labelOnly="1" outline="0" axis="axisRow" fieldPosition="1"/>
    </format>
    <format dxfId="53">
      <pivotArea field="10" type="button" dataOnly="0" labelOnly="1" outline="0" axis="axisRow" fieldPosition="1"/>
    </format>
    <format dxfId="52">
      <pivotArea field="10" type="button" dataOnly="0" labelOnly="1" outline="0" axis="axisRow" fieldPosition="1"/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field="6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field="6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field="6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1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9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8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7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3058CB-535D-4ECB-88E1-C9030DD25503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zvršenje po organizacijskoj klasifikaciji">
  <location ref="A3:E5" firstHeaderRow="0" firstDataRow="1" firstDataCol="1" rowPageCount="1" colPageCount="1"/>
  <pivotFields count="24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numFmtId="4" showAll="0"/>
    <pivotField numFmtId="4" showAll="0"/>
    <pivotField dragToRow="0" dragToCol="0" dragToPage="0" showAll="0" defaultSubtotal="0"/>
    <pivotField dataField="1" dragToRow="0" dragToCol="0" dragToPage="0" showAll="0" defaultSubtotal="0"/>
  </pivotFields>
  <rowFields count="1">
    <field x="3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 Rebalans FP, NN 125/24" fld="17" baseField="0" baseItem="0"/>
    <dataField name=" Tekući plan 2024" fld="18" baseField="0" baseItem="0"/>
    <dataField name=" Izvršenje 2024" fld="19" baseField="0" baseItem="0"/>
    <dataField name=" Indeks izvršenja 2024 u odnosu na Tekući plan 2024" fld="23" baseField="3" baseItem="0" numFmtId="165"/>
  </dataFields>
  <formats count="17">
    <format dxfId="34">
      <pivotArea field="10" type="button" dataOnly="0" labelOnly="1" outline="0"/>
    </format>
    <format dxfId="33">
      <pivotArea field="10" type="button" dataOnly="0" labelOnly="1" outline="0"/>
    </format>
    <format dxfId="32">
      <pivotArea field="10" type="button" dataOnly="0" labelOnly="1" outline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field="3" type="button" dataOnly="0" labelOnly="1" outline="0" axis="axisRow" fieldPosition="0"/>
    </format>
    <format dxfId="29">
      <pivotArea field="3" type="button" dataOnly="0" labelOnly="1" outline="0" axis="axisRow" fieldPosition="0"/>
    </format>
    <format dxfId="28">
      <pivotArea field="3" type="button" dataOnly="0" labelOnly="1" outline="0" axis="axisRow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">
      <pivotArea outline="0" fieldPosition="0">
        <references count="1">
          <reference field="4294967294" count="1"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F659A-22C7-4A7C-A164-83C036B6913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Izvršenje po programskoj klasifikaciji">
  <location ref="A3:E105" firstHeaderRow="0" firstDataRow="1" firstDataCol="1" rowPageCount="1" colPageCount="1"/>
  <pivotFields count="24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11">
        <item x="5"/>
        <item x="6"/>
        <item x="7"/>
        <item x="8"/>
        <item x="9"/>
        <item x="0"/>
        <item x="1"/>
        <item x="2"/>
        <item x="3"/>
        <item x="4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9">
        <item x="0"/>
        <item x="1"/>
        <item x="2"/>
        <item x="3"/>
        <item x="7"/>
        <item x="6"/>
        <item x="5"/>
        <item x="4"/>
        <item t="default"/>
      </items>
    </pivotField>
    <pivotField showAll="0"/>
    <pivotField showAll="0"/>
    <pivotField showAll="0"/>
    <pivotField axis="axisRow" showAll="0">
      <items count="46">
        <item x="43"/>
        <item x="42"/>
        <item x="41"/>
        <item x="39"/>
        <item x="40"/>
        <item x="38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44"/>
        <item t="default"/>
      </items>
    </pivotField>
    <pivotField showAll="0"/>
    <pivotField dataField="1" showAll="0"/>
    <pivotField dataField="1" showAll="0"/>
    <pivotField dataField="1" showAll="0"/>
    <pivotField numFmtId="4" showAll="0"/>
    <pivotField numFmtId="4" showAll="0"/>
    <pivotField dragToRow="0" dragToCol="0" dragToPage="0" showAll="0" defaultSubtotal="0"/>
    <pivotField dataField="1" dragToRow="0" dragToCol="0" dragToPage="0" showAll="0" defaultSubtotal="0"/>
  </pivotFields>
  <rowFields count="5">
    <field x="3"/>
    <field x="4"/>
    <field x="9"/>
    <field x="11"/>
    <field x="15"/>
  </rowFields>
  <rowItems count="102">
    <i>
      <x/>
    </i>
    <i r="1">
      <x/>
    </i>
    <i r="2">
      <x v="5"/>
    </i>
    <i r="3">
      <x/>
    </i>
    <i r="4">
      <x v="7"/>
    </i>
    <i r="4">
      <x v="8"/>
    </i>
    <i r="4">
      <x v="9"/>
    </i>
    <i r="4">
      <x v="10"/>
    </i>
    <i r="3">
      <x v="1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4">
      <x v="31"/>
    </i>
    <i r="4">
      <x v="32"/>
    </i>
    <i r="4">
      <x v="33"/>
    </i>
    <i r="4">
      <x v="34"/>
    </i>
    <i r="4">
      <x v="35"/>
    </i>
    <i r="4">
      <x v="36"/>
    </i>
    <i r="4">
      <x v="37"/>
    </i>
    <i r="3">
      <x v="2"/>
    </i>
    <i r="4">
      <x v="38"/>
    </i>
    <i r="4">
      <x v="39"/>
    </i>
    <i r="3">
      <x v="3"/>
    </i>
    <i r="4">
      <x v="40"/>
    </i>
    <i r="4">
      <x v="41"/>
    </i>
    <i r="4">
      <x v="42"/>
    </i>
    <i r="2">
      <x v="6"/>
    </i>
    <i r="3">
      <x v="1"/>
    </i>
    <i r="4">
      <x v="15"/>
    </i>
    <i r="4">
      <x v="16"/>
    </i>
    <i r="4">
      <x v="20"/>
    </i>
    <i r="4">
      <x v="22"/>
    </i>
    <i r="4">
      <x v="26"/>
    </i>
    <i r="4">
      <x v="29"/>
    </i>
    <i r="4">
      <x v="33"/>
    </i>
    <i r="3">
      <x v="3"/>
    </i>
    <i r="4">
      <x v="40"/>
    </i>
    <i r="4">
      <x v="42"/>
    </i>
    <i r="2">
      <x v="7"/>
    </i>
    <i r="3">
      <x v="1"/>
    </i>
    <i r="4">
      <x v="35"/>
    </i>
    <i r="3">
      <x v="2"/>
    </i>
    <i r="4">
      <x v="38"/>
    </i>
    <i r="2">
      <x v="8"/>
    </i>
    <i r="3">
      <x/>
    </i>
    <i r="4">
      <x v="7"/>
    </i>
    <i r="3">
      <x v="1"/>
    </i>
    <i r="4">
      <x v="11"/>
    </i>
    <i r="4">
      <x v="23"/>
    </i>
    <i r="4">
      <x v="27"/>
    </i>
    <i r="4">
      <x v="29"/>
    </i>
    <i r="4">
      <x v="30"/>
    </i>
    <i r="4">
      <x v="33"/>
    </i>
    <i r="2">
      <x v="9"/>
    </i>
    <i r="3">
      <x v="1"/>
    </i>
    <i r="4">
      <x v="11"/>
    </i>
    <i r="4">
      <x v="13"/>
    </i>
    <i r="4">
      <x v="23"/>
    </i>
    <i r="4">
      <x v="25"/>
    </i>
    <i r="4">
      <x v="27"/>
    </i>
    <i r="4">
      <x v="30"/>
    </i>
    <i r="4">
      <x v="33"/>
    </i>
    <i r="1">
      <x v="1"/>
    </i>
    <i r="2">
      <x v="7"/>
    </i>
    <i r="3">
      <x v="1"/>
    </i>
    <i r="4">
      <x v="11"/>
    </i>
    <i r="4">
      <x v="13"/>
    </i>
    <i r="4">
      <x v="15"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29"/>
    </i>
    <i r="4">
      <x v="30"/>
    </i>
    <i r="4">
      <x v="33"/>
    </i>
    <i r="3">
      <x v="2"/>
    </i>
    <i r="4">
      <x v="38"/>
    </i>
    <i r="3">
      <x v="3"/>
    </i>
    <i r="4">
      <x v="40"/>
    </i>
    <i r="4">
      <x v="41"/>
    </i>
    <i r="4">
      <x v="42"/>
    </i>
    <i r="4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 Rebalans FP, NN 125/24" fld="17" baseField="0" baseItem="0"/>
    <dataField name=" Tekući plan 2024" fld="18" baseField="0" baseItem="0"/>
    <dataField name=" Izvršenje 2024" fld="19" baseField="0" baseItem="0"/>
    <dataField name=" Indeks izvršenja 2024 u odnosu na Tekući plan 2024" fld="23" baseField="15" baseItem="31" numFmtId="165"/>
  </dataFields>
  <formats count="18">
    <format dxfId="17">
      <pivotArea field="10" type="button" dataOnly="0" labelOnly="1" outline="0"/>
    </format>
    <format dxfId="16">
      <pivotArea field="10" type="button" dataOnly="0" labelOnly="1" outline="0"/>
    </format>
    <format dxfId="15">
      <pivotArea field="10" type="button" dataOnly="0" labelOnly="1" outline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3" type="button" dataOnly="0" labelOnly="1" outline="0" axis="axisRow" fieldPosition="0"/>
    </format>
    <format dxfId="12">
      <pivotArea field="3" type="button" dataOnly="0" labelOnly="1" outline="0" axis="axisRow" fieldPosition="0"/>
    </format>
    <format dxfId="11">
      <pivotArea field="3" type="button" dataOnly="0" labelOnly="1" outline="0" axis="axisRow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kostel@dziv.h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6723-4675-454A-B8C9-C1A235BF09B4}">
  <dimension ref="A3:V90"/>
  <sheetViews>
    <sheetView tabSelected="1" workbookViewId="0">
      <pane ySplit="3" topLeftCell="A69" activePane="bottomLeft" state="frozen"/>
      <selection activeCell="J1" sqref="J1"/>
      <selection pane="bottomLeft" activeCell="R82" sqref="R82:R88"/>
    </sheetView>
  </sheetViews>
  <sheetFormatPr defaultRowHeight="15" x14ac:dyDescent="0.25"/>
  <cols>
    <col min="5" max="5" width="10.42578125" customWidth="1"/>
    <col min="6" max="6" width="19.7109375" customWidth="1"/>
    <col min="7" max="7" width="30.5703125" customWidth="1"/>
    <col min="9" max="9" width="9.140625" customWidth="1"/>
    <col min="10" max="10" width="22.42578125" customWidth="1"/>
    <col min="11" max="11" width="9.140625" customWidth="1"/>
    <col min="12" max="12" width="9.7109375" customWidth="1"/>
    <col min="13" max="13" width="11.7109375" customWidth="1"/>
    <col min="14" max="15" width="11.28515625" customWidth="1"/>
    <col min="16" max="16" width="44.85546875" customWidth="1"/>
    <col min="17" max="17" width="11.7109375" style="57" customWidth="1"/>
    <col min="18" max="18" width="12.28515625" style="57" customWidth="1"/>
    <col min="19" max="19" width="12.140625" style="57" customWidth="1"/>
    <col min="20" max="20" width="11.5703125" style="57" customWidth="1"/>
    <col min="21" max="21" width="11" customWidth="1"/>
    <col min="22" max="22" width="11.85546875" customWidth="1"/>
  </cols>
  <sheetData>
    <row r="3" spans="1:22" s="44" customFormat="1" ht="90" x14ac:dyDescent="0.25">
      <c r="A3" s="19" t="s">
        <v>65</v>
      </c>
      <c r="B3" s="19" t="s">
        <v>0</v>
      </c>
      <c r="C3" s="19" t="s">
        <v>1</v>
      </c>
      <c r="D3" s="19" t="s">
        <v>85</v>
      </c>
      <c r="E3" s="19" t="s">
        <v>54</v>
      </c>
      <c r="F3" s="19" t="s">
        <v>3</v>
      </c>
      <c r="G3" s="19" t="s">
        <v>69</v>
      </c>
      <c r="H3" s="19" t="s">
        <v>67</v>
      </c>
      <c r="I3" s="19" t="s">
        <v>2</v>
      </c>
      <c r="J3" s="19" t="s">
        <v>72</v>
      </c>
      <c r="K3" s="19" t="s">
        <v>50</v>
      </c>
      <c r="L3" s="19" t="s">
        <v>51</v>
      </c>
      <c r="M3" s="19" t="s">
        <v>52</v>
      </c>
      <c r="N3" s="19" t="s">
        <v>53</v>
      </c>
      <c r="O3" s="19" t="s">
        <v>70</v>
      </c>
      <c r="P3" s="19" t="s">
        <v>71</v>
      </c>
      <c r="Q3" s="45" t="s">
        <v>165</v>
      </c>
      <c r="R3" s="45" t="s">
        <v>212</v>
      </c>
      <c r="S3" s="45" t="s">
        <v>210</v>
      </c>
      <c r="T3" s="45" t="s">
        <v>211</v>
      </c>
      <c r="U3" s="45" t="s">
        <v>55</v>
      </c>
      <c r="V3" s="45" t="s">
        <v>56</v>
      </c>
    </row>
    <row r="4" spans="1:22" x14ac:dyDescent="0.25">
      <c r="A4" s="47" t="s">
        <v>64</v>
      </c>
      <c r="B4" s="46" t="s">
        <v>7</v>
      </c>
      <c r="C4" s="3" t="s">
        <v>8</v>
      </c>
      <c r="D4" s="3" t="str">
        <f t="shared" ref="D4:D66" si="0">CONCATENATE(B4, "    ",C4)</f>
        <v>08012    DZIV</v>
      </c>
      <c r="E4" s="46" t="s">
        <v>4</v>
      </c>
      <c r="F4" s="46" t="s">
        <v>5</v>
      </c>
      <c r="G4" s="3" t="s">
        <v>84</v>
      </c>
      <c r="H4" s="48" t="s">
        <v>121</v>
      </c>
      <c r="I4" s="46" t="s">
        <v>9</v>
      </c>
      <c r="J4" s="2" t="str">
        <f>CONCATENATE(H4," ",I4)</f>
        <v>11 Opći prihodi i primici</v>
      </c>
      <c r="K4" s="47">
        <v>3</v>
      </c>
      <c r="L4" s="47">
        <v>31</v>
      </c>
      <c r="M4" s="47">
        <v>311</v>
      </c>
      <c r="N4" s="48" t="s">
        <v>122</v>
      </c>
      <c r="O4" s="46" t="s">
        <v>10</v>
      </c>
      <c r="P4" s="2" t="str">
        <f>CONCATENATE(N4," ",O4)</f>
        <v>3111 Plaće za redovan rad</v>
      </c>
      <c r="Q4" s="53">
        <v>1589000.08</v>
      </c>
      <c r="R4" s="58">
        <v>2290651</v>
      </c>
      <c r="S4" s="58">
        <v>2253551</v>
      </c>
      <c r="T4" s="53">
        <v>2252244.37</v>
      </c>
      <c r="U4" s="52">
        <f>IF(Q4=0, "0,0", T4/Q4*100)</f>
        <v>141.73972665879288</v>
      </c>
      <c r="V4" s="50">
        <f>T4/S4*100</f>
        <v>99.942019062359805</v>
      </c>
    </row>
    <row r="5" spans="1:22" x14ac:dyDescent="0.25">
      <c r="A5" s="47" t="s">
        <v>64</v>
      </c>
      <c r="B5" s="46" t="s">
        <v>7</v>
      </c>
      <c r="C5" s="3" t="s">
        <v>8</v>
      </c>
      <c r="D5" s="3" t="str">
        <f t="shared" si="0"/>
        <v>08012    DZIV</v>
      </c>
      <c r="E5" s="46" t="s">
        <v>4</v>
      </c>
      <c r="F5" s="46" t="s">
        <v>5</v>
      </c>
      <c r="G5" s="3" t="s">
        <v>84</v>
      </c>
      <c r="H5" s="48" t="s">
        <v>121</v>
      </c>
      <c r="I5" s="46" t="s">
        <v>9</v>
      </c>
      <c r="J5" s="2" t="str">
        <f t="shared" ref="J5:J67" si="1">CONCATENATE(H5," ",I5)</f>
        <v>11 Opći prihodi i primici</v>
      </c>
      <c r="K5" s="47">
        <v>3</v>
      </c>
      <c r="L5" s="47">
        <v>31</v>
      </c>
      <c r="M5" s="47">
        <v>311</v>
      </c>
      <c r="N5" s="48" t="s">
        <v>123</v>
      </c>
      <c r="O5" s="46" t="s">
        <v>124</v>
      </c>
      <c r="P5" s="2" t="str">
        <f t="shared" ref="P5:P67" si="2">CONCATENATE(N5," ",O5)</f>
        <v>3113 Plaće za prekovremeni rad</v>
      </c>
      <c r="Q5" s="53">
        <v>3385.27</v>
      </c>
      <c r="R5" s="58">
        <v>15000</v>
      </c>
      <c r="S5" s="58">
        <v>13720</v>
      </c>
      <c r="T5" s="53">
        <v>1411.17</v>
      </c>
      <c r="U5" s="52">
        <f t="shared" ref="U5:U67" si="3">IF(Q5=0, "0,0", T5/Q5*100)</f>
        <v>41.685596717543952</v>
      </c>
      <c r="V5" s="50">
        <f t="shared" ref="V5:V67" si="4">T5/S5*100</f>
        <v>10.285495626822158</v>
      </c>
    </row>
    <row r="6" spans="1:22" x14ac:dyDescent="0.25">
      <c r="A6" s="47" t="s">
        <v>64</v>
      </c>
      <c r="B6" s="46" t="s">
        <v>7</v>
      </c>
      <c r="C6" s="3" t="s">
        <v>8</v>
      </c>
      <c r="D6" s="3" t="str">
        <f t="shared" si="0"/>
        <v>08012    DZIV</v>
      </c>
      <c r="E6" s="46" t="s">
        <v>4</v>
      </c>
      <c r="F6" s="46" t="s">
        <v>5</v>
      </c>
      <c r="G6" s="3" t="s">
        <v>84</v>
      </c>
      <c r="H6" s="48" t="s">
        <v>121</v>
      </c>
      <c r="I6" s="46" t="s">
        <v>9</v>
      </c>
      <c r="J6" s="2" t="str">
        <f t="shared" si="1"/>
        <v>11 Opći prihodi i primici</v>
      </c>
      <c r="K6" s="47">
        <v>3</v>
      </c>
      <c r="L6" s="47">
        <v>31</v>
      </c>
      <c r="M6" s="47">
        <v>312</v>
      </c>
      <c r="N6" s="48" t="s">
        <v>125</v>
      </c>
      <c r="O6" s="46" t="s">
        <v>11</v>
      </c>
      <c r="P6" s="2" t="str">
        <f t="shared" si="2"/>
        <v>3121 Ostali rashodi za zaposlene</v>
      </c>
      <c r="Q6" s="53">
        <v>73596.33</v>
      </c>
      <c r="R6" s="58">
        <v>68822</v>
      </c>
      <c r="S6" s="58">
        <v>68822</v>
      </c>
      <c r="T6" s="53">
        <v>79952.39</v>
      </c>
      <c r="U6" s="52">
        <f t="shared" si="3"/>
        <v>108.63638173262171</v>
      </c>
      <c r="V6" s="50">
        <f t="shared" si="4"/>
        <v>116.17272093226003</v>
      </c>
    </row>
    <row r="7" spans="1:22" x14ac:dyDescent="0.25">
      <c r="A7" s="47" t="s">
        <v>64</v>
      </c>
      <c r="B7" s="46" t="s">
        <v>7</v>
      </c>
      <c r="C7" s="3" t="s">
        <v>8</v>
      </c>
      <c r="D7" s="3" t="str">
        <f t="shared" si="0"/>
        <v>08012    DZIV</v>
      </c>
      <c r="E7" s="46" t="s">
        <v>4</v>
      </c>
      <c r="F7" s="46" t="s">
        <v>5</v>
      </c>
      <c r="G7" s="3" t="s">
        <v>84</v>
      </c>
      <c r="H7" s="48" t="s">
        <v>121</v>
      </c>
      <c r="I7" s="46" t="s">
        <v>9</v>
      </c>
      <c r="J7" s="2" t="str">
        <f t="shared" si="1"/>
        <v>11 Opći prihodi i primici</v>
      </c>
      <c r="K7" s="47">
        <v>3</v>
      </c>
      <c r="L7" s="47">
        <v>31</v>
      </c>
      <c r="M7" s="47">
        <v>313</v>
      </c>
      <c r="N7" s="48" t="s">
        <v>126</v>
      </c>
      <c r="O7" s="46" t="s">
        <v>12</v>
      </c>
      <c r="P7" s="2" t="str">
        <f t="shared" si="2"/>
        <v>3132 Doprinosi za obvezno zdravstveno osiguranje</v>
      </c>
      <c r="Q7" s="53">
        <v>266368.02</v>
      </c>
      <c r="R7" s="58">
        <v>377934</v>
      </c>
      <c r="S7" s="58">
        <v>372014</v>
      </c>
      <c r="T7" s="53">
        <v>371594.32</v>
      </c>
      <c r="U7" s="52">
        <f t="shared" si="3"/>
        <v>139.50410413382207</v>
      </c>
      <c r="V7" s="50">
        <f t="shared" si="4"/>
        <v>99.887187041347914</v>
      </c>
    </row>
    <row r="8" spans="1:22" x14ac:dyDescent="0.25">
      <c r="A8" s="47" t="s">
        <v>64</v>
      </c>
      <c r="B8" s="46" t="s">
        <v>7</v>
      </c>
      <c r="C8" s="3" t="s">
        <v>8</v>
      </c>
      <c r="D8" s="3" t="str">
        <f t="shared" si="0"/>
        <v>08012    DZIV</v>
      </c>
      <c r="E8" s="46" t="s">
        <v>4</v>
      </c>
      <c r="F8" s="46" t="s">
        <v>5</v>
      </c>
      <c r="G8" s="3" t="s">
        <v>84</v>
      </c>
      <c r="H8" s="48" t="s">
        <v>121</v>
      </c>
      <c r="I8" s="46" t="s">
        <v>9</v>
      </c>
      <c r="J8" s="2" t="str">
        <f t="shared" si="1"/>
        <v>11 Opći prihodi i primici</v>
      </c>
      <c r="K8" s="47">
        <v>3</v>
      </c>
      <c r="L8" s="47">
        <v>32</v>
      </c>
      <c r="M8" s="47">
        <v>321</v>
      </c>
      <c r="N8" s="48" t="s">
        <v>127</v>
      </c>
      <c r="O8" s="46" t="s">
        <v>13</v>
      </c>
      <c r="P8" s="2" t="str">
        <f t="shared" si="2"/>
        <v>3211 Službena putovanja</v>
      </c>
      <c r="Q8" s="53">
        <v>22887.17</v>
      </c>
      <c r="R8" s="58">
        <v>21783.22</v>
      </c>
      <c r="S8" s="58">
        <v>21783</v>
      </c>
      <c r="T8" s="53">
        <v>16738.439999999999</v>
      </c>
      <c r="U8" s="52">
        <f t="shared" si="3"/>
        <v>73.134598991487366</v>
      </c>
      <c r="V8" s="50">
        <f t="shared" si="4"/>
        <v>76.841757333700585</v>
      </c>
    </row>
    <row r="9" spans="1:22" x14ac:dyDescent="0.25">
      <c r="A9" s="47" t="s">
        <v>64</v>
      </c>
      <c r="B9" s="46" t="s">
        <v>7</v>
      </c>
      <c r="C9" s="3" t="s">
        <v>8</v>
      </c>
      <c r="D9" s="3" t="str">
        <f t="shared" si="0"/>
        <v>08012    DZIV</v>
      </c>
      <c r="E9" s="46" t="s">
        <v>4</v>
      </c>
      <c r="F9" s="46" t="s">
        <v>5</v>
      </c>
      <c r="G9" s="3" t="s">
        <v>84</v>
      </c>
      <c r="H9" s="48" t="s">
        <v>121</v>
      </c>
      <c r="I9" s="46" t="s">
        <v>9</v>
      </c>
      <c r="J9" s="2" t="str">
        <f t="shared" si="1"/>
        <v>11 Opći prihodi i primici</v>
      </c>
      <c r="K9" s="47">
        <v>3</v>
      </c>
      <c r="L9" s="47">
        <v>32</v>
      </c>
      <c r="M9" s="47">
        <v>321</v>
      </c>
      <c r="N9" s="48" t="s">
        <v>128</v>
      </c>
      <c r="O9" s="46" t="s">
        <v>14</v>
      </c>
      <c r="P9" s="2" t="str">
        <f t="shared" si="2"/>
        <v>3212 Naknade za prijevoz, za rad na terenu i odvojeni život</v>
      </c>
      <c r="Q9" s="53">
        <v>48534.239999999998</v>
      </c>
      <c r="R9" s="58">
        <v>52649.263333333329</v>
      </c>
      <c r="S9" s="58">
        <v>52649</v>
      </c>
      <c r="T9" s="53">
        <v>53157.31</v>
      </c>
      <c r="U9" s="52">
        <f t="shared" si="3"/>
        <v>109.52537837205239</v>
      </c>
      <c r="V9" s="50">
        <f t="shared" si="4"/>
        <v>100.96546942961879</v>
      </c>
    </row>
    <row r="10" spans="1:22" x14ac:dyDescent="0.25">
      <c r="A10" s="47" t="s">
        <v>64</v>
      </c>
      <c r="B10" s="46" t="s">
        <v>7</v>
      </c>
      <c r="C10" s="3" t="s">
        <v>8</v>
      </c>
      <c r="D10" s="3" t="str">
        <f t="shared" si="0"/>
        <v>08012    DZIV</v>
      </c>
      <c r="E10" s="46" t="s">
        <v>4</v>
      </c>
      <c r="F10" s="46" t="s">
        <v>5</v>
      </c>
      <c r="G10" s="3" t="s">
        <v>84</v>
      </c>
      <c r="H10" s="48" t="s">
        <v>121</v>
      </c>
      <c r="I10" s="46" t="s">
        <v>9</v>
      </c>
      <c r="J10" s="2" t="str">
        <f t="shared" si="1"/>
        <v>11 Opći prihodi i primici</v>
      </c>
      <c r="K10" s="47">
        <v>3</v>
      </c>
      <c r="L10" s="47">
        <v>32</v>
      </c>
      <c r="M10" s="47">
        <v>321</v>
      </c>
      <c r="N10" s="48" t="s">
        <v>129</v>
      </c>
      <c r="O10" s="46" t="s">
        <v>15</v>
      </c>
      <c r="P10" s="2" t="str">
        <f t="shared" si="2"/>
        <v>3213 Stručno usavršavanje zaposlenika</v>
      </c>
      <c r="Q10" s="53">
        <v>5183.0600000000004</v>
      </c>
      <c r="R10" s="58">
        <v>3230</v>
      </c>
      <c r="S10" s="58">
        <v>3230</v>
      </c>
      <c r="T10" s="53">
        <v>4877.45</v>
      </c>
      <c r="U10" s="52">
        <f t="shared" si="3"/>
        <v>94.10367620671957</v>
      </c>
      <c r="V10" s="50">
        <f t="shared" si="4"/>
        <v>151.00464396284829</v>
      </c>
    </row>
    <row r="11" spans="1:22" x14ac:dyDescent="0.25">
      <c r="A11" s="47" t="s">
        <v>64</v>
      </c>
      <c r="B11" s="46" t="s">
        <v>7</v>
      </c>
      <c r="C11" s="3" t="s">
        <v>8</v>
      </c>
      <c r="D11" s="3" t="str">
        <f t="shared" si="0"/>
        <v>08012    DZIV</v>
      </c>
      <c r="E11" s="46" t="s">
        <v>4</v>
      </c>
      <c r="F11" s="46" t="s">
        <v>5</v>
      </c>
      <c r="G11" s="3" t="s">
        <v>84</v>
      </c>
      <c r="H11" s="48" t="s">
        <v>121</v>
      </c>
      <c r="I11" s="46" t="s">
        <v>9</v>
      </c>
      <c r="J11" s="2" t="str">
        <f t="shared" si="1"/>
        <v>11 Opći prihodi i primici</v>
      </c>
      <c r="K11" s="47">
        <v>3</v>
      </c>
      <c r="L11" s="47">
        <v>32</v>
      </c>
      <c r="M11" s="47">
        <v>321</v>
      </c>
      <c r="N11" s="48" t="s">
        <v>130</v>
      </c>
      <c r="O11" s="46" t="s">
        <v>16</v>
      </c>
      <c r="P11" s="2" t="str">
        <f t="shared" si="2"/>
        <v>3214 Ostale naknade troškova zaposlenima</v>
      </c>
      <c r="Q11" s="53">
        <v>0</v>
      </c>
      <c r="R11" s="58">
        <v>135</v>
      </c>
      <c r="S11" s="58">
        <v>135</v>
      </c>
      <c r="T11" s="53">
        <v>17</v>
      </c>
      <c r="U11" s="52" t="str">
        <f t="shared" si="3"/>
        <v>0,0</v>
      </c>
      <c r="V11" s="50">
        <f t="shared" si="4"/>
        <v>12.592592592592592</v>
      </c>
    </row>
    <row r="12" spans="1:22" x14ac:dyDescent="0.25">
      <c r="A12" s="47" t="s">
        <v>64</v>
      </c>
      <c r="B12" s="46" t="s">
        <v>7</v>
      </c>
      <c r="C12" s="3" t="s">
        <v>8</v>
      </c>
      <c r="D12" s="3" t="str">
        <f t="shared" si="0"/>
        <v>08012    DZIV</v>
      </c>
      <c r="E12" s="46" t="s">
        <v>4</v>
      </c>
      <c r="F12" s="46" t="s">
        <v>5</v>
      </c>
      <c r="G12" s="3" t="s">
        <v>84</v>
      </c>
      <c r="H12" s="48" t="s">
        <v>121</v>
      </c>
      <c r="I12" s="46" t="s">
        <v>9</v>
      </c>
      <c r="J12" s="2" t="str">
        <f t="shared" si="1"/>
        <v>11 Opći prihodi i primici</v>
      </c>
      <c r="K12" s="47">
        <v>3</v>
      </c>
      <c r="L12" s="47">
        <v>32</v>
      </c>
      <c r="M12" s="47">
        <v>322</v>
      </c>
      <c r="N12" s="48" t="s">
        <v>131</v>
      </c>
      <c r="O12" s="46" t="s">
        <v>17</v>
      </c>
      <c r="P12" s="2" t="str">
        <f t="shared" si="2"/>
        <v>3221 Uredski materijal i ostali materijalni rashodi</v>
      </c>
      <c r="Q12" s="53">
        <v>19085.7</v>
      </c>
      <c r="R12" s="58">
        <v>10617.824673170084</v>
      </c>
      <c r="S12" s="58">
        <v>10618</v>
      </c>
      <c r="T12" s="53">
        <v>12778.44</v>
      </c>
      <c r="U12" s="52">
        <f t="shared" si="3"/>
        <v>66.952954306103521</v>
      </c>
      <c r="V12" s="50">
        <f t="shared" si="4"/>
        <v>120.3469579958561</v>
      </c>
    </row>
    <row r="13" spans="1:22" x14ac:dyDescent="0.25">
      <c r="A13" s="47" t="s">
        <v>64</v>
      </c>
      <c r="B13" s="46" t="s">
        <v>7</v>
      </c>
      <c r="C13" s="3" t="s">
        <v>8</v>
      </c>
      <c r="D13" s="3" t="str">
        <f t="shared" si="0"/>
        <v>08012    DZIV</v>
      </c>
      <c r="E13" s="46" t="s">
        <v>4</v>
      </c>
      <c r="F13" s="46" t="s">
        <v>5</v>
      </c>
      <c r="G13" s="3" t="s">
        <v>84</v>
      </c>
      <c r="H13" s="48" t="s">
        <v>121</v>
      </c>
      <c r="I13" s="46" t="s">
        <v>9</v>
      </c>
      <c r="J13" s="2" t="str">
        <f t="shared" si="1"/>
        <v>11 Opći prihodi i primici</v>
      </c>
      <c r="K13" s="47">
        <v>3</v>
      </c>
      <c r="L13" s="47">
        <v>32</v>
      </c>
      <c r="M13" s="47">
        <v>322</v>
      </c>
      <c r="N13" s="48" t="s">
        <v>132</v>
      </c>
      <c r="O13" s="46" t="s">
        <v>18</v>
      </c>
      <c r="P13" s="2" t="str">
        <f t="shared" si="2"/>
        <v>3222 Materijal i sirovine</v>
      </c>
      <c r="Q13" s="53">
        <v>0</v>
      </c>
      <c r="R13" s="58">
        <v>100</v>
      </c>
      <c r="S13" s="58">
        <v>100</v>
      </c>
      <c r="T13" s="53"/>
      <c r="U13" s="52" t="str">
        <f t="shared" si="3"/>
        <v>0,0</v>
      </c>
      <c r="V13" s="50">
        <f t="shared" si="4"/>
        <v>0</v>
      </c>
    </row>
    <row r="14" spans="1:22" x14ac:dyDescent="0.25">
      <c r="A14" s="47" t="s">
        <v>64</v>
      </c>
      <c r="B14" s="46" t="s">
        <v>7</v>
      </c>
      <c r="C14" s="3" t="s">
        <v>8</v>
      </c>
      <c r="D14" s="3" t="str">
        <f t="shared" si="0"/>
        <v>08012    DZIV</v>
      </c>
      <c r="E14" s="46" t="s">
        <v>4</v>
      </c>
      <c r="F14" s="46" t="s">
        <v>5</v>
      </c>
      <c r="G14" s="3" t="s">
        <v>84</v>
      </c>
      <c r="H14" s="48" t="s">
        <v>121</v>
      </c>
      <c r="I14" s="46" t="s">
        <v>9</v>
      </c>
      <c r="J14" s="2" t="str">
        <f t="shared" si="1"/>
        <v>11 Opći prihodi i primici</v>
      </c>
      <c r="K14" s="47">
        <v>3</v>
      </c>
      <c r="L14" s="47">
        <v>32</v>
      </c>
      <c r="M14" s="47">
        <v>322</v>
      </c>
      <c r="N14" s="48" t="s">
        <v>133</v>
      </c>
      <c r="O14" s="46" t="s">
        <v>19</v>
      </c>
      <c r="P14" s="2" t="str">
        <f t="shared" si="2"/>
        <v>3223 Energija</v>
      </c>
      <c r="Q14" s="53">
        <v>442.12</v>
      </c>
      <c r="R14" s="58">
        <v>700</v>
      </c>
      <c r="S14" s="58">
        <v>700</v>
      </c>
      <c r="T14" s="53">
        <v>696.94</v>
      </c>
      <c r="U14" s="52">
        <f t="shared" si="3"/>
        <v>157.63593594499233</v>
      </c>
      <c r="V14" s="50">
        <f t="shared" si="4"/>
        <v>99.562857142857155</v>
      </c>
    </row>
    <row r="15" spans="1:22" x14ac:dyDescent="0.25">
      <c r="A15" s="47" t="s">
        <v>64</v>
      </c>
      <c r="B15" s="46" t="s">
        <v>7</v>
      </c>
      <c r="C15" s="3" t="s">
        <v>8</v>
      </c>
      <c r="D15" s="3" t="str">
        <f t="shared" si="0"/>
        <v>08012    DZIV</v>
      </c>
      <c r="E15" s="46" t="s">
        <v>4</v>
      </c>
      <c r="F15" s="46" t="s">
        <v>5</v>
      </c>
      <c r="G15" s="3" t="s">
        <v>84</v>
      </c>
      <c r="H15" s="48" t="s">
        <v>121</v>
      </c>
      <c r="I15" s="46" t="s">
        <v>9</v>
      </c>
      <c r="J15" s="2" t="str">
        <f t="shared" si="1"/>
        <v>11 Opći prihodi i primici</v>
      </c>
      <c r="K15" s="47">
        <v>3</v>
      </c>
      <c r="L15" s="47">
        <v>32</v>
      </c>
      <c r="M15" s="47">
        <v>322</v>
      </c>
      <c r="N15" s="48" t="s">
        <v>134</v>
      </c>
      <c r="O15" s="46" t="s">
        <v>20</v>
      </c>
      <c r="P15" s="2" t="str">
        <f t="shared" si="2"/>
        <v>3224 Materijal i dijelovi za tekuće i investicijsko održavanje</v>
      </c>
      <c r="Q15" s="53">
        <v>0</v>
      </c>
      <c r="R15" s="58">
        <v>570.708076182892</v>
      </c>
      <c r="S15" s="58">
        <v>571</v>
      </c>
      <c r="T15" s="53"/>
      <c r="U15" s="52" t="str">
        <f t="shared" si="3"/>
        <v>0,0</v>
      </c>
      <c r="V15" s="50">
        <f t="shared" si="4"/>
        <v>0</v>
      </c>
    </row>
    <row r="16" spans="1:22" x14ac:dyDescent="0.25">
      <c r="A16" s="47" t="s">
        <v>64</v>
      </c>
      <c r="B16" s="46" t="s">
        <v>7</v>
      </c>
      <c r="C16" s="3" t="s">
        <v>8</v>
      </c>
      <c r="D16" s="3" t="str">
        <f t="shared" si="0"/>
        <v>08012    DZIV</v>
      </c>
      <c r="E16" s="46" t="s">
        <v>4</v>
      </c>
      <c r="F16" s="46" t="s">
        <v>5</v>
      </c>
      <c r="G16" s="3" t="s">
        <v>84</v>
      </c>
      <c r="H16" s="48" t="s">
        <v>121</v>
      </c>
      <c r="I16" s="46" t="s">
        <v>9</v>
      </c>
      <c r="J16" s="2" t="str">
        <f t="shared" si="1"/>
        <v>11 Opći prihodi i primici</v>
      </c>
      <c r="K16" s="47">
        <v>3</v>
      </c>
      <c r="L16" s="47">
        <v>32</v>
      </c>
      <c r="M16" s="47">
        <v>322</v>
      </c>
      <c r="N16" s="48" t="s">
        <v>135</v>
      </c>
      <c r="O16" s="46" t="s">
        <v>21</v>
      </c>
      <c r="P16" s="2" t="str">
        <f t="shared" si="2"/>
        <v>3225 Sitni inventar i auto gume</v>
      </c>
      <c r="Q16" s="53">
        <v>1113.8699999999999</v>
      </c>
      <c r="R16" s="58">
        <v>800</v>
      </c>
      <c r="S16" s="58">
        <v>800</v>
      </c>
      <c r="T16" s="53">
        <v>1269.3499999999999</v>
      </c>
      <c r="U16" s="52">
        <f t="shared" si="3"/>
        <v>113.95854094283892</v>
      </c>
      <c r="V16" s="50">
        <f t="shared" si="4"/>
        <v>158.66874999999999</v>
      </c>
    </row>
    <row r="17" spans="1:22" x14ac:dyDescent="0.25">
      <c r="A17" s="47" t="s">
        <v>64</v>
      </c>
      <c r="B17" s="46" t="s">
        <v>7</v>
      </c>
      <c r="C17" s="3" t="s">
        <v>8</v>
      </c>
      <c r="D17" s="3" t="str">
        <f t="shared" si="0"/>
        <v>08012    DZIV</v>
      </c>
      <c r="E17" s="46" t="s">
        <v>4</v>
      </c>
      <c r="F17" s="46" t="s">
        <v>5</v>
      </c>
      <c r="G17" s="3" t="s">
        <v>84</v>
      </c>
      <c r="H17" s="48" t="s">
        <v>121</v>
      </c>
      <c r="I17" s="46" t="s">
        <v>9</v>
      </c>
      <c r="J17" s="2" t="str">
        <f t="shared" si="1"/>
        <v>11 Opći prihodi i primici</v>
      </c>
      <c r="K17" s="47">
        <v>3</v>
      </c>
      <c r="L17" s="47">
        <v>32</v>
      </c>
      <c r="M17" s="47">
        <v>322</v>
      </c>
      <c r="N17" s="48" t="s">
        <v>136</v>
      </c>
      <c r="O17" s="46" t="s">
        <v>22</v>
      </c>
      <c r="P17" s="2" t="str">
        <f t="shared" si="2"/>
        <v>3227 Službena, radna i zaštitna odjeća i obuća</v>
      </c>
      <c r="Q17" s="53">
        <v>0</v>
      </c>
      <c r="R17" s="58">
        <v>100</v>
      </c>
      <c r="S17" s="58">
        <v>100</v>
      </c>
      <c r="T17" s="53"/>
      <c r="U17" s="52" t="str">
        <f t="shared" si="3"/>
        <v>0,0</v>
      </c>
      <c r="V17" s="50">
        <f t="shared" si="4"/>
        <v>0</v>
      </c>
    </row>
    <row r="18" spans="1:22" x14ac:dyDescent="0.25">
      <c r="A18" s="47" t="s">
        <v>64</v>
      </c>
      <c r="B18" s="46" t="s">
        <v>7</v>
      </c>
      <c r="C18" s="3" t="s">
        <v>8</v>
      </c>
      <c r="D18" s="3" t="str">
        <f t="shared" si="0"/>
        <v>08012    DZIV</v>
      </c>
      <c r="E18" s="46" t="s">
        <v>4</v>
      </c>
      <c r="F18" s="46" t="s">
        <v>5</v>
      </c>
      <c r="G18" s="3" t="s">
        <v>84</v>
      </c>
      <c r="H18" s="48" t="s">
        <v>121</v>
      </c>
      <c r="I18" s="46" t="s">
        <v>9</v>
      </c>
      <c r="J18" s="2" t="str">
        <f t="shared" si="1"/>
        <v>11 Opći prihodi i primici</v>
      </c>
      <c r="K18" s="47">
        <v>3</v>
      </c>
      <c r="L18" s="47">
        <v>32</v>
      </c>
      <c r="M18" s="47">
        <v>323</v>
      </c>
      <c r="N18" s="48" t="s">
        <v>137</v>
      </c>
      <c r="O18" s="46" t="s">
        <v>23</v>
      </c>
      <c r="P18" s="2" t="str">
        <f t="shared" si="2"/>
        <v>3231 Usluge telefona, pošte i prijevoza</v>
      </c>
      <c r="Q18" s="53">
        <v>65292.11</v>
      </c>
      <c r="R18" s="58">
        <v>18015</v>
      </c>
      <c r="S18" s="58">
        <v>18015</v>
      </c>
      <c r="T18" s="53">
        <v>17060.79</v>
      </c>
      <c r="U18" s="52">
        <f t="shared" si="3"/>
        <v>26.129941274680817</v>
      </c>
      <c r="V18" s="50">
        <f t="shared" si="4"/>
        <v>94.703247293921734</v>
      </c>
    </row>
    <row r="19" spans="1:22" x14ac:dyDescent="0.25">
      <c r="A19" s="47" t="s">
        <v>64</v>
      </c>
      <c r="B19" s="46" t="s">
        <v>7</v>
      </c>
      <c r="C19" s="3" t="s">
        <v>8</v>
      </c>
      <c r="D19" s="3" t="str">
        <f t="shared" si="0"/>
        <v>08012    DZIV</v>
      </c>
      <c r="E19" s="46" t="s">
        <v>4</v>
      </c>
      <c r="F19" s="46" t="s">
        <v>5</v>
      </c>
      <c r="G19" s="3" t="s">
        <v>84</v>
      </c>
      <c r="H19" s="48" t="s">
        <v>121</v>
      </c>
      <c r="I19" s="46" t="s">
        <v>9</v>
      </c>
      <c r="J19" s="2" t="str">
        <f t="shared" si="1"/>
        <v>11 Opći prihodi i primici</v>
      </c>
      <c r="K19" s="47">
        <v>3</v>
      </c>
      <c r="L19" s="47">
        <v>32</v>
      </c>
      <c r="M19" s="47">
        <v>323</v>
      </c>
      <c r="N19" s="48" t="s">
        <v>138</v>
      </c>
      <c r="O19" s="46" t="s">
        <v>24</v>
      </c>
      <c r="P19" s="2" t="str">
        <f t="shared" si="2"/>
        <v>3232 Usluge tekućeg i investicijskog održavanja</v>
      </c>
      <c r="Q19" s="53">
        <v>2053.5</v>
      </c>
      <c r="R19" s="58">
        <v>2919.9017851217736</v>
      </c>
      <c r="S19" s="58">
        <v>2920</v>
      </c>
      <c r="T19" s="53">
        <v>1340.15</v>
      </c>
      <c r="U19" s="52">
        <f t="shared" si="3"/>
        <v>65.26174823472121</v>
      </c>
      <c r="V19" s="50">
        <f t="shared" si="4"/>
        <v>45.895547945205486</v>
      </c>
    </row>
    <row r="20" spans="1:22" x14ac:dyDescent="0.25">
      <c r="A20" s="47" t="s">
        <v>64</v>
      </c>
      <c r="B20" s="46" t="s">
        <v>7</v>
      </c>
      <c r="C20" s="3" t="s">
        <v>8</v>
      </c>
      <c r="D20" s="3" t="str">
        <f t="shared" si="0"/>
        <v>08012    DZIV</v>
      </c>
      <c r="E20" s="46" t="s">
        <v>4</v>
      </c>
      <c r="F20" s="46" t="s">
        <v>5</v>
      </c>
      <c r="G20" s="3" t="s">
        <v>84</v>
      </c>
      <c r="H20" s="48" t="s">
        <v>121</v>
      </c>
      <c r="I20" s="46" t="s">
        <v>9</v>
      </c>
      <c r="J20" s="2" t="str">
        <f t="shared" si="1"/>
        <v>11 Opći prihodi i primici</v>
      </c>
      <c r="K20" s="47">
        <v>3</v>
      </c>
      <c r="L20" s="47">
        <v>32</v>
      </c>
      <c r="M20" s="47">
        <v>323</v>
      </c>
      <c r="N20" s="48" t="s">
        <v>139</v>
      </c>
      <c r="O20" s="46" t="s">
        <v>25</v>
      </c>
      <c r="P20" s="2" t="str">
        <f t="shared" si="2"/>
        <v>3233 Usluge promidžbe i informiranja</v>
      </c>
      <c r="Q20" s="53">
        <v>16890.919999999998</v>
      </c>
      <c r="R20" s="58">
        <v>7765</v>
      </c>
      <c r="S20" s="58">
        <v>7765</v>
      </c>
      <c r="T20" s="53">
        <v>9121.25</v>
      </c>
      <c r="U20" s="52">
        <f t="shared" si="3"/>
        <v>54.000906996184938</v>
      </c>
      <c r="V20" s="50">
        <f t="shared" si="4"/>
        <v>117.46619446233098</v>
      </c>
    </row>
    <row r="21" spans="1:22" x14ac:dyDescent="0.25">
      <c r="A21" s="47" t="s">
        <v>64</v>
      </c>
      <c r="B21" s="46" t="s">
        <v>7</v>
      </c>
      <c r="C21" s="3" t="s">
        <v>8</v>
      </c>
      <c r="D21" s="3" t="str">
        <f t="shared" si="0"/>
        <v>08012    DZIV</v>
      </c>
      <c r="E21" s="46" t="s">
        <v>4</v>
      </c>
      <c r="F21" s="46" t="s">
        <v>5</v>
      </c>
      <c r="G21" s="3" t="s">
        <v>84</v>
      </c>
      <c r="H21" s="48" t="s">
        <v>121</v>
      </c>
      <c r="I21" s="46" t="s">
        <v>9</v>
      </c>
      <c r="J21" s="2" t="str">
        <f t="shared" si="1"/>
        <v>11 Opći prihodi i primici</v>
      </c>
      <c r="K21" s="47">
        <v>3</v>
      </c>
      <c r="L21" s="47">
        <v>32</v>
      </c>
      <c r="M21" s="47">
        <v>323</v>
      </c>
      <c r="N21" s="48" t="s">
        <v>140</v>
      </c>
      <c r="O21" s="46" t="s">
        <v>26</v>
      </c>
      <c r="P21" s="2" t="str">
        <f t="shared" si="2"/>
        <v>3234 Komunalne usluge</v>
      </c>
      <c r="Q21" s="53">
        <v>363.25</v>
      </c>
      <c r="R21" s="58">
        <v>300</v>
      </c>
      <c r="S21" s="58">
        <v>300</v>
      </c>
      <c r="T21" s="53">
        <v>320.63</v>
      </c>
      <c r="U21" s="52">
        <f t="shared" si="3"/>
        <v>88.267033723331039</v>
      </c>
      <c r="V21" s="50">
        <f t="shared" si="4"/>
        <v>106.87666666666667</v>
      </c>
    </row>
    <row r="22" spans="1:22" x14ac:dyDescent="0.25">
      <c r="A22" s="47" t="s">
        <v>64</v>
      </c>
      <c r="B22" s="46" t="s">
        <v>7</v>
      </c>
      <c r="C22" s="3" t="s">
        <v>8</v>
      </c>
      <c r="D22" s="3" t="str">
        <f t="shared" si="0"/>
        <v>08012    DZIV</v>
      </c>
      <c r="E22" s="46" t="s">
        <v>4</v>
      </c>
      <c r="F22" s="46" t="s">
        <v>5</v>
      </c>
      <c r="G22" s="3" t="s">
        <v>84</v>
      </c>
      <c r="H22" s="48" t="s">
        <v>121</v>
      </c>
      <c r="I22" s="46" t="s">
        <v>9</v>
      </c>
      <c r="J22" s="2" t="str">
        <f t="shared" si="1"/>
        <v>11 Opći prihodi i primici</v>
      </c>
      <c r="K22" s="47">
        <v>3</v>
      </c>
      <c r="L22" s="47">
        <v>32</v>
      </c>
      <c r="M22" s="47">
        <v>323</v>
      </c>
      <c r="N22" s="48" t="s">
        <v>141</v>
      </c>
      <c r="O22" s="46" t="s">
        <v>27</v>
      </c>
      <c r="P22" s="2" t="str">
        <f t="shared" si="2"/>
        <v>3235 Zakupnine i najamnine</v>
      </c>
      <c r="Q22" s="53">
        <v>37291.33</v>
      </c>
      <c r="R22" s="58">
        <v>11600.007963368504</v>
      </c>
      <c r="S22" s="58">
        <v>11600</v>
      </c>
      <c r="T22" s="53">
        <v>16391.759999999998</v>
      </c>
      <c r="U22" s="52">
        <f t="shared" si="3"/>
        <v>43.955954373308749</v>
      </c>
      <c r="V22" s="50">
        <f t="shared" si="4"/>
        <v>141.30827586206897</v>
      </c>
    </row>
    <row r="23" spans="1:22" x14ac:dyDescent="0.25">
      <c r="A23" s="47" t="s">
        <v>64</v>
      </c>
      <c r="B23" s="46" t="s">
        <v>7</v>
      </c>
      <c r="C23" s="3" t="s">
        <v>8</v>
      </c>
      <c r="D23" s="3" t="str">
        <f t="shared" si="0"/>
        <v>08012    DZIV</v>
      </c>
      <c r="E23" s="46" t="s">
        <v>4</v>
      </c>
      <c r="F23" s="46" t="s">
        <v>5</v>
      </c>
      <c r="G23" s="3" t="s">
        <v>84</v>
      </c>
      <c r="H23" s="48" t="s">
        <v>121</v>
      </c>
      <c r="I23" s="46" t="s">
        <v>9</v>
      </c>
      <c r="J23" s="2" t="str">
        <f t="shared" si="1"/>
        <v>11 Opći prihodi i primici</v>
      </c>
      <c r="K23" s="47">
        <v>3</v>
      </c>
      <c r="L23" s="47">
        <v>32</v>
      </c>
      <c r="M23" s="47">
        <v>323</v>
      </c>
      <c r="N23" s="48" t="s">
        <v>142</v>
      </c>
      <c r="O23" s="46" t="s">
        <v>28</v>
      </c>
      <c r="P23" s="2" t="str">
        <f t="shared" si="2"/>
        <v>3236 Zdravstvene i veterinarske usluge</v>
      </c>
      <c r="Q23" s="53">
        <v>13040.06</v>
      </c>
      <c r="R23" s="58">
        <v>2900</v>
      </c>
      <c r="S23" s="58">
        <v>2900</v>
      </c>
      <c r="T23" s="53">
        <v>1030.01</v>
      </c>
      <c r="U23" s="52">
        <f t="shared" si="3"/>
        <v>7.898813349018333</v>
      </c>
      <c r="V23" s="50">
        <f t="shared" si="4"/>
        <v>35.517586206896553</v>
      </c>
    </row>
    <row r="24" spans="1:22" x14ac:dyDescent="0.25">
      <c r="A24" s="47" t="s">
        <v>64</v>
      </c>
      <c r="B24" s="46" t="s">
        <v>7</v>
      </c>
      <c r="C24" s="3" t="s">
        <v>8</v>
      </c>
      <c r="D24" s="3" t="str">
        <f t="shared" si="0"/>
        <v>08012    DZIV</v>
      </c>
      <c r="E24" s="46" t="s">
        <v>4</v>
      </c>
      <c r="F24" s="46" t="s">
        <v>5</v>
      </c>
      <c r="G24" s="3" t="s">
        <v>84</v>
      </c>
      <c r="H24" s="48" t="s">
        <v>121</v>
      </c>
      <c r="I24" s="46" t="s">
        <v>9</v>
      </c>
      <c r="J24" s="2" t="str">
        <f t="shared" si="1"/>
        <v>11 Opći prihodi i primici</v>
      </c>
      <c r="K24" s="47">
        <v>3</v>
      </c>
      <c r="L24" s="47">
        <v>32</v>
      </c>
      <c r="M24" s="47">
        <v>323</v>
      </c>
      <c r="N24" s="48" t="s">
        <v>143</v>
      </c>
      <c r="O24" s="46" t="s">
        <v>29</v>
      </c>
      <c r="P24" s="2" t="str">
        <f t="shared" si="2"/>
        <v>3237 Intelektualne i osobne usluge</v>
      </c>
      <c r="Q24" s="53">
        <v>0</v>
      </c>
      <c r="R24" s="58">
        <v>1000</v>
      </c>
      <c r="S24" s="58">
        <v>1000</v>
      </c>
      <c r="T24" s="53"/>
      <c r="U24" s="52" t="str">
        <f t="shared" si="3"/>
        <v>0,0</v>
      </c>
      <c r="V24" s="50">
        <f t="shared" si="4"/>
        <v>0</v>
      </c>
    </row>
    <row r="25" spans="1:22" x14ac:dyDescent="0.25">
      <c r="A25" s="47" t="s">
        <v>64</v>
      </c>
      <c r="B25" s="46" t="s">
        <v>7</v>
      </c>
      <c r="C25" s="3" t="s">
        <v>8</v>
      </c>
      <c r="D25" s="3" t="str">
        <f t="shared" si="0"/>
        <v>08012    DZIV</v>
      </c>
      <c r="E25" s="46" t="s">
        <v>4</v>
      </c>
      <c r="F25" s="46" t="s">
        <v>5</v>
      </c>
      <c r="G25" s="3" t="s">
        <v>84</v>
      </c>
      <c r="H25" s="48" t="s">
        <v>121</v>
      </c>
      <c r="I25" s="46" t="s">
        <v>9</v>
      </c>
      <c r="J25" s="2" t="str">
        <f t="shared" si="1"/>
        <v>11 Opći prihodi i primici</v>
      </c>
      <c r="K25" s="47">
        <v>3</v>
      </c>
      <c r="L25" s="47">
        <v>32</v>
      </c>
      <c r="M25" s="47">
        <v>323</v>
      </c>
      <c r="N25" s="48" t="s">
        <v>144</v>
      </c>
      <c r="O25" s="46" t="s">
        <v>30</v>
      </c>
      <c r="P25" s="2" t="str">
        <f t="shared" si="2"/>
        <v>3238 Računalne usluge</v>
      </c>
      <c r="Q25" s="53">
        <v>44402.05</v>
      </c>
      <c r="R25" s="58">
        <v>8385.3474019510249</v>
      </c>
      <c r="S25" s="58">
        <v>8385</v>
      </c>
      <c r="T25" s="53">
        <v>12623.74</v>
      </c>
      <c r="U25" s="52">
        <f t="shared" si="3"/>
        <v>28.430534175786924</v>
      </c>
      <c r="V25" s="50">
        <f t="shared" si="4"/>
        <v>150.5514609421586</v>
      </c>
    </row>
    <row r="26" spans="1:22" x14ac:dyDescent="0.25">
      <c r="A26" s="47" t="s">
        <v>64</v>
      </c>
      <c r="B26" s="46" t="s">
        <v>7</v>
      </c>
      <c r="C26" s="3" t="s">
        <v>8</v>
      </c>
      <c r="D26" s="3" t="str">
        <f t="shared" si="0"/>
        <v>08012    DZIV</v>
      </c>
      <c r="E26" s="46" t="s">
        <v>4</v>
      </c>
      <c r="F26" s="46" t="s">
        <v>5</v>
      </c>
      <c r="G26" s="3" t="s">
        <v>84</v>
      </c>
      <c r="H26" s="48" t="s">
        <v>121</v>
      </c>
      <c r="I26" s="46" t="s">
        <v>9</v>
      </c>
      <c r="J26" s="2" t="str">
        <f t="shared" si="1"/>
        <v>11 Opći prihodi i primici</v>
      </c>
      <c r="K26" s="47">
        <v>3</v>
      </c>
      <c r="L26" s="47">
        <v>32</v>
      </c>
      <c r="M26" s="47">
        <v>323</v>
      </c>
      <c r="N26" s="48" t="s">
        <v>145</v>
      </c>
      <c r="O26" s="46" t="s">
        <v>31</v>
      </c>
      <c r="P26" s="2" t="str">
        <f t="shared" si="2"/>
        <v>3239 Ostale usluge</v>
      </c>
      <c r="Q26" s="53">
        <v>2123.6799999999998</v>
      </c>
      <c r="R26" s="58">
        <v>265.44561682925212</v>
      </c>
      <c r="S26" s="58">
        <v>265</v>
      </c>
      <c r="T26" s="53">
        <v>0</v>
      </c>
      <c r="U26" s="52">
        <f t="shared" si="3"/>
        <v>0</v>
      </c>
      <c r="V26" s="50">
        <f t="shared" si="4"/>
        <v>0</v>
      </c>
    </row>
    <row r="27" spans="1:22" x14ac:dyDescent="0.25">
      <c r="A27" s="47" t="s">
        <v>64</v>
      </c>
      <c r="B27" s="46" t="s">
        <v>7</v>
      </c>
      <c r="C27" s="3" t="s">
        <v>8</v>
      </c>
      <c r="D27" s="3" t="str">
        <f t="shared" si="0"/>
        <v>08012    DZIV</v>
      </c>
      <c r="E27" s="46" t="s">
        <v>4</v>
      </c>
      <c r="F27" s="46" t="s">
        <v>5</v>
      </c>
      <c r="G27" s="3" t="s">
        <v>84</v>
      </c>
      <c r="H27" s="48" t="s">
        <v>121</v>
      </c>
      <c r="I27" s="46" t="s">
        <v>9</v>
      </c>
      <c r="J27" s="2" t="str">
        <f t="shared" si="1"/>
        <v>11 Opći prihodi i primici</v>
      </c>
      <c r="K27" s="47">
        <v>3</v>
      </c>
      <c r="L27" s="47">
        <v>32</v>
      </c>
      <c r="M27" s="47">
        <v>324</v>
      </c>
      <c r="N27" s="48" t="s">
        <v>146</v>
      </c>
      <c r="O27" s="46" t="s">
        <v>32</v>
      </c>
      <c r="P27" s="2" t="str">
        <f t="shared" si="2"/>
        <v>3241 Naknade troškova osobama izvan radnog odnosa</v>
      </c>
      <c r="Q27" s="53">
        <v>0</v>
      </c>
      <c r="R27" s="58">
        <v>663.61404207313024</v>
      </c>
      <c r="S27" s="58">
        <v>664</v>
      </c>
      <c r="T27" s="53"/>
      <c r="U27" s="52" t="str">
        <f t="shared" si="3"/>
        <v>0,0</v>
      </c>
      <c r="V27" s="50">
        <f t="shared" si="4"/>
        <v>0</v>
      </c>
    </row>
    <row r="28" spans="1:22" x14ac:dyDescent="0.25">
      <c r="A28" s="47" t="s">
        <v>64</v>
      </c>
      <c r="B28" s="46" t="s">
        <v>7</v>
      </c>
      <c r="C28" s="3" t="s">
        <v>8</v>
      </c>
      <c r="D28" s="3" t="str">
        <f t="shared" si="0"/>
        <v>08012    DZIV</v>
      </c>
      <c r="E28" s="46" t="s">
        <v>4</v>
      </c>
      <c r="F28" s="46" t="s">
        <v>5</v>
      </c>
      <c r="G28" s="3" t="s">
        <v>84</v>
      </c>
      <c r="H28" s="48" t="s">
        <v>121</v>
      </c>
      <c r="I28" s="46" t="s">
        <v>9</v>
      </c>
      <c r="J28" s="2" t="str">
        <f t="shared" si="1"/>
        <v>11 Opći prihodi i primici</v>
      </c>
      <c r="K28" s="47">
        <v>3</v>
      </c>
      <c r="L28" s="47">
        <v>32</v>
      </c>
      <c r="M28" s="47">
        <v>329</v>
      </c>
      <c r="N28" s="48" t="s">
        <v>147</v>
      </c>
      <c r="O28" s="46" t="s">
        <v>148</v>
      </c>
      <c r="P28" s="2" t="str">
        <f t="shared" si="2"/>
        <v>3291 Naknade za rad predstavničkih i izvršnih tijela, povjerenstava i slično</v>
      </c>
      <c r="Q28" s="53">
        <v>10431.07</v>
      </c>
      <c r="R28" s="58">
        <v>9074.3579534142937</v>
      </c>
      <c r="S28" s="58">
        <v>9074</v>
      </c>
      <c r="T28" s="53">
        <v>6458.31</v>
      </c>
      <c r="U28" s="52">
        <f t="shared" si="3"/>
        <v>61.914166044327189</v>
      </c>
      <c r="V28" s="50">
        <f t="shared" si="4"/>
        <v>71.173793255455152</v>
      </c>
    </row>
    <row r="29" spans="1:22" x14ac:dyDescent="0.25">
      <c r="A29" s="47" t="s">
        <v>64</v>
      </c>
      <c r="B29" s="46" t="s">
        <v>7</v>
      </c>
      <c r="C29" s="3" t="s">
        <v>8</v>
      </c>
      <c r="D29" s="3" t="str">
        <f t="shared" si="0"/>
        <v>08012    DZIV</v>
      </c>
      <c r="E29" s="46" t="s">
        <v>4</v>
      </c>
      <c r="F29" s="46" t="s">
        <v>5</v>
      </c>
      <c r="G29" s="3" t="s">
        <v>84</v>
      </c>
      <c r="H29" s="48" t="s">
        <v>121</v>
      </c>
      <c r="I29" s="46" t="s">
        <v>9</v>
      </c>
      <c r="J29" s="2" t="str">
        <f t="shared" si="1"/>
        <v>11 Opći prihodi i primici</v>
      </c>
      <c r="K29" s="47">
        <v>3</v>
      </c>
      <c r="L29" s="47">
        <v>32</v>
      </c>
      <c r="M29" s="47">
        <v>329</v>
      </c>
      <c r="N29" s="48" t="s">
        <v>149</v>
      </c>
      <c r="O29" s="46" t="s">
        <v>33</v>
      </c>
      <c r="P29" s="2" t="str">
        <f t="shared" si="2"/>
        <v>3292 Premije osiguranja</v>
      </c>
      <c r="Q29" s="53">
        <v>432.66</v>
      </c>
      <c r="R29" s="58">
        <v>530.89123365850423</v>
      </c>
      <c r="S29" s="58">
        <v>531</v>
      </c>
      <c r="T29" s="53">
        <v>688.53</v>
      </c>
      <c r="U29" s="52">
        <f t="shared" si="3"/>
        <v>159.13881569823877</v>
      </c>
      <c r="V29" s="50">
        <f t="shared" si="4"/>
        <v>129.66666666666666</v>
      </c>
    </row>
    <row r="30" spans="1:22" x14ac:dyDescent="0.25">
      <c r="A30" s="47" t="s">
        <v>64</v>
      </c>
      <c r="B30" s="46" t="s">
        <v>7</v>
      </c>
      <c r="C30" s="3" t="s">
        <v>8</v>
      </c>
      <c r="D30" s="3" t="str">
        <f t="shared" si="0"/>
        <v>08012    DZIV</v>
      </c>
      <c r="E30" s="46" t="s">
        <v>4</v>
      </c>
      <c r="F30" s="46" t="s">
        <v>5</v>
      </c>
      <c r="G30" s="3" t="s">
        <v>84</v>
      </c>
      <c r="H30" s="48" t="s">
        <v>121</v>
      </c>
      <c r="I30" s="46" t="s">
        <v>9</v>
      </c>
      <c r="J30" s="2" t="str">
        <f t="shared" si="1"/>
        <v>11 Opći prihodi i primici</v>
      </c>
      <c r="K30" s="47">
        <v>3</v>
      </c>
      <c r="L30" s="47">
        <v>32</v>
      </c>
      <c r="M30" s="47">
        <v>329</v>
      </c>
      <c r="N30" s="48" t="s">
        <v>150</v>
      </c>
      <c r="O30" s="46" t="s">
        <v>34</v>
      </c>
      <c r="P30" s="2" t="str">
        <f t="shared" si="2"/>
        <v>3293 Reprezentacija</v>
      </c>
      <c r="Q30" s="53">
        <v>561.16999999999996</v>
      </c>
      <c r="R30" s="58">
        <v>2323.9763753401021</v>
      </c>
      <c r="S30" s="58">
        <v>2324</v>
      </c>
      <c r="T30" s="53">
        <v>2931.42</v>
      </c>
      <c r="U30" s="52">
        <f t="shared" si="3"/>
        <v>522.37646346027054</v>
      </c>
      <c r="V30" s="50">
        <f t="shared" si="4"/>
        <v>126.13683304647161</v>
      </c>
    </row>
    <row r="31" spans="1:22" x14ac:dyDescent="0.25">
      <c r="A31" s="47" t="s">
        <v>64</v>
      </c>
      <c r="B31" s="46" t="s">
        <v>7</v>
      </c>
      <c r="C31" s="3" t="s">
        <v>8</v>
      </c>
      <c r="D31" s="3" t="str">
        <f t="shared" si="0"/>
        <v>08012    DZIV</v>
      </c>
      <c r="E31" s="46" t="s">
        <v>4</v>
      </c>
      <c r="F31" s="46" t="s">
        <v>5</v>
      </c>
      <c r="G31" s="3" t="s">
        <v>84</v>
      </c>
      <c r="H31" s="48" t="s">
        <v>121</v>
      </c>
      <c r="I31" s="46" t="s">
        <v>9</v>
      </c>
      <c r="J31" s="2" t="str">
        <f t="shared" si="1"/>
        <v>11 Opći prihodi i primici</v>
      </c>
      <c r="K31" s="47">
        <v>3</v>
      </c>
      <c r="L31" s="47">
        <v>32</v>
      </c>
      <c r="M31" s="47">
        <v>329</v>
      </c>
      <c r="N31" s="48" t="s">
        <v>151</v>
      </c>
      <c r="O31" s="46" t="s">
        <v>35</v>
      </c>
      <c r="P31" s="2" t="str">
        <f t="shared" si="2"/>
        <v>3294 Članarine i norme</v>
      </c>
      <c r="Q31" s="53">
        <v>189.61</v>
      </c>
      <c r="R31" s="58">
        <v>95.560422058530747</v>
      </c>
      <c r="S31" s="58">
        <v>96</v>
      </c>
      <c r="T31" s="53">
        <v>129.62</v>
      </c>
      <c r="U31" s="52">
        <f t="shared" si="3"/>
        <v>68.361373345287689</v>
      </c>
      <c r="V31" s="50">
        <f t="shared" si="4"/>
        <v>135.02083333333334</v>
      </c>
    </row>
    <row r="32" spans="1:22" x14ac:dyDescent="0.25">
      <c r="A32" s="47" t="s">
        <v>64</v>
      </c>
      <c r="B32" s="46" t="s">
        <v>7</v>
      </c>
      <c r="C32" s="3" t="s">
        <v>8</v>
      </c>
      <c r="D32" s="3" t="str">
        <f t="shared" si="0"/>
        <v>08012    DZIV</v>
      </c>
      <c r="E32" s="46" t="s">
        <v>4</v>
      </c>
      <c r="F32" s="46" t="s">
        <v>5</v>
      </c>
      <c r="G32" s="3" t="s">
        <v>84</v>
      </c>
      <c r="H32" s="48" t="s">
        <v>121</v>
      </c>
      <c r="I32" s="46" t="s">
        <v>9</v>
      </c>
      <c r="J32" s="2" t="str">
        <f t="shared" si="1"/>
        <v>11 Opći prihodi i primici</v>
      </c>
      <c r="K32" s="47">
        <v>3</v>
      </c>
      <c r="L32" s="47">
        <v>32</v>
      </c>
      <c r="M32" s="47">
        <v>329</v>
      </c>
      <c r="N32" s="48" t="s">
        <v>152</v>
      </c>
      <c r="O32" s="46" t="s">
        <v>36</v>
      </c>
      <c r="P32" s="2" t="str">
        <f t="shared" si="2"/>
        <v>3295 Pristojbe i naknade</v>
      </c>
      <c r="Q32" s="53">
        <v>1788.86</v>
      </c>
      <c r="R32" s="58">
        <v>3344.6147720485765</v>
      </c>
      <c r="S32" s="58">
        <v>3345</v>
      </c>
      <c r="T32" s="53">
        <v>4426.88</v>
      </c>
      <c r="U32" s="52">
        <f t="shared" si="3"/>
        <v>247.46933801415429</v>
      </c>
      <c r="V32" s="50">
        <f t="shared" si="4"/>
        <v>132.34319880418533</v>
      </c>
    </row>
    <row r="33" spans="1:22" x14ac:dyDescent="0.25">
      <c r="A33" s="47" t="s">
        <v>64</v>
      </c>
      <c r="B33" s="46" t="s">
        <v>7</v>
      </c>
      <c r="C33" s="3" t="s">
        <v>8</v>
      </c>
      <c r="D33" s="3" t="str">
        <f t="shared" si="0"/>
        <v>08012    DZIV</v>
      </c>
      <c r="E33" s="46" t="s">
        <v>4</v>
      </c>
      <c r="F33" s="46" t="s">
        <v>5</v>
      </c>
      <c r="G33" s="3" t="s">
        <v>84</v>
      </c>
      <c r="H33" s="48" t="s">
        <v>121</v>
      </c>
      <c r="I33" s="46" t="s">
        <v>9</v>
      </c>
      <c r="J33" s="2" t="str">
        <f t="shared" si="1"/>
        <v>11 Opći prihodi i primici</v>
      </c>
      <c r="K33" s="47">
        <v>3</v>
      </c>
      <c r="L33" s="47">
        <v>32</v>
      </c>
      <c r="M33" s="47">
        <v>329</v>
      </c>
      <c r="N33" s="48" t="s">
        <v>153</v>
      </c>
      <c r="O33" s="46" t="s">
        <v>37</v>
      </c>
      <c r="P33" s="2" t="str">
        <f t="shared" si="2"/>
        <v>3296 Troškovi sudskih postupaka</v>
      </c>
      <c r="Q33" s="53">
        <v>3627.64</v>
      </c>
      <c r="R33" s="58">
        <v>7963.3685048775624</v>
      </c>
      <c r="S33" s="58">
        <v>7963</v>
      </c>
      <c r="T33" s="53">
        <v>5183.16</v>
      </c>
      <c r="U33" s="52">
        <f t="shared" si="3"/>
        <v>142.87966832431002</v>
      </c>
      <c r="V33" s="50">
        <f t="shared" si="4"/>
        <v>65.090543764912724</v>
      </c>
    </row>
    <row r="34" spans="1:22" x14ac:dyDescent="0.25">
      <c r="A34" s="47" t="s">
        <v>64</v>
      </c>
      <c r="B34" s="46" t="s">
        <v>7</v>
      </c>
      <c r="C34" s="3" t="s">
        <v>8</v>
      </c>
      <c r="D34" s="3" t="str">
        <f t="shared" si="0"/>
        <v>08012    DZIV</v>
      </c>
      <c r="E34" s="46" t="s">
        <v>4</v>
      </c>
      <c r="F34" s="46" t="s">
        <v>5</v>
      </c>
      <c r="G34" s="3" t="s">
        <v>84</v>
      </c>
      <c r="H34" s="48" t="s">
        <v>121</v>
      </c>
      <c r="I34" s="46" t="s">
        <v>9</v>
      </c>
      <c r="J34" s="2" t="str">
        <f t="shared" si="1"/>
        <v>11 Opći prihodi i primici</v>
      </c>
      <c r="K34" s="47">
        <v>3</v>
      </c>
      <c r="L34" s="47">
        <v>32</v>
      </c>
      <c r="M34" s="47">
        <v>329</v>
      </c>
      <c r="N34" s="48" t="s">
        <v>154</v>
      </c>
      <c r="O34" s="46" t="s">
        <v>38</v>
      </c>
      <c r="P34" s="2" t="str">
        <f t="shared" si="2"/>
        <v>3299 Ostali nespomenuti rashodi poslovanja</v>
      </c>
      <c r="Q34" s="53">
        <v>684.93</v>
      </c>
      <c r="R34" s="58">
        <v>398.16842524387812</v>
      </c>
      <c r="S34" s="58">
        <v>398</v>
      </c>
      <c r="T34" s="53">
        <v>349.08</v>
      </c>
      <c r="U34" s="52">
        <f t="shared" si="3"/>
        <v>50.96579212474267</v>
      </c>
      <c r="V34" s="50">
        <f t="shared" si="4"/>
        <v>87.708542713567837</v>
      </c>
    </row>
    <row r="35" spans="1:22" x14ac:dyDescent="0.25">
      <c r="A35" s="47" t="s">
        <v>64</v>
      </c>
      <c r="B35" s="46" t="s">
        <v>7</v>
      </c>
      <c r="C35" s="3" t="s">
        <v>8</v>
      </c>
      <c r="D35" s="3" t="str">
        <f t="shared" si="0"/>
        <v>08012    DZIV</v>
      </c>
      <c r="E35" s="46" t="s">
        <v>4</v>
      </c>
      <c r="F35" s="46" t="s">
        <v>5</v>
      </c>
      <c r="G35" s="3" t="s">
        <v>84</v>
      </c>
      <c r="H35" s="48" t="s">
        <v>121</v>
      </c>
      <c r="I35" s="46" t="s">
        <v>9</v>
      </c>
      <c r="J35" s="2" t="str">
        <f t="shared" si="1"/>
        <v>11 Opći prihodi i primici</v>
      </c>
      <c r="K35" s="47">
        <v>3</v>
      </c>
      <c r="L35" s="47">
        <v>34</v>
      </c>
      <c r="M35" s="47">
        <v>343</v>
      </c>
      <c r="N35" s="48" t="s">
        <v>155</v>
      </c>
      <c r="O35" s="46" t="s">
        <v>39</v>
      </c>
      <c r="P35" s="2" t="str">
        <f t="shared" si="2"/>
        <v>3431 Bankarske usluge i usluge platnog prometa</v>
      </c>
      <c r="Q35" s="53">
        <v>26.1</v>
      </c>
      <c r="R35" s="58">
        <v>20</v>
      </c>
      <c r="S35" s="58">
        <v>20</v>
      </c>
      <c r="T35" s="53">
        <v>10.73</v>
      </c>
      <c r="U35" s="52">
        <f t="shared" si="3"/>
        <v>41.111111111111107</v>
      </c>
      <c r="V35" s="50">
        <f t="shared" si="4"/>
        <v>53.65</v>
      </c>
    </row>
    <row r="36" spans="1:22" x14ac:dyDescent="0.25">
      <c r="A36" s="47" t="s">
        <v>64</v>
      </c>
      <c r="B36" s="46" t="s">
        <v>7</v>
      </c>
      <c r="C36" s="3" t="s">
        <v>8</v>
      </c>
      <c r="D36" s="3" t="str">
        <f t="shared" si="0"/>
        <v>08012    DZIV</v>
      </c>
      <c r="E36" s="46" t="s">
        <v>4</v>
      </c>
      <c r="F36" s="46" t="s">
        <v>5</v>
      </c>
      <c r="G36" s="3" t="s">
        <v>84</v>
      </c>
      <c r="H36" s="48" t="s">
        <v>121</v>
      </c>
      <c r="I36" s="46" t="s">
        <v>9</v>
      </c>
      <c r="J36" s="2" t="str">
        <f t="shared" si="1"/>
        <v>11 Opći prihodi i primici</v>
      </c>
      <c r="K36" s="47">
        <v>3</v>
      </c>
      <c r="L36" s="47">
        <v>34</v>
      </c>
      <c r="M36" s="47">
        <v>343</v>
      </c>
      <c r="N36" s="48" t="s">
        <v>156</v>
      </c>
      <c r="O36" s="46" t="s">
        <v>40</v>
      </c>
      <c r="P36" s="2" t="str">
        <f t="shared" si="2"/>
        <v>3433 Zatezne kamate</v>
      </c>
      <c r="Q36" s="53">
        <v>1.1299999999999999</v>
      </c>
      <c r="R36" s="58">
        <v>15</v>
      </c>
      <c r="S36" s="58">
        <v>15</v>
      </c>
      <c r="T36" s="53">
        <v>22.01</v>
      </c>
      <c r="U36" s="52">
        <f t="shared" si="3"/>
        <v>1947.7876106194692</v>
      </c>
      <c r="V36" s="50">
        <f t="shared" si="4"/>
        <v>146.73333333333335</v>
      </c>
    </row>
    <row r="37" spans="1:22" x14ac:dyDescent="0.25">
      <c r="A37" s="47" t="s">
        <v>64</v>
      </c>
      <c r="B37" s="46" t="s">
        <v>7</v>
      </c>
      <c r="C37" s="3" t="s">
        <v>8</v>
      </c>
      <c r="D37" s="3" t="str">
        <f t="shared" si="0"/>
        <v>08012    DZIV</v>
      </c>
      <c r="E37" s="46" t="s">
        <v>4</v>
      </c>
      <c r="F37" s="46" t="s">
        <v>5</v>
      </c>
      <c r="G37" s="3" t="s">
        <v>84</v>
      </c>
      <c r="H37" s="48" t="s">
        <v>121</v>
      </c>
      <c r="I37" s="46" t="s">
        <v>9</v>
      </c>
      <c r="J37" s="2" t="str">
        <f t="shared" si="1"/>
        <v>11 Opći prihodi i primici</v>
      </c>
      <c r="K37" s="47">
        <v>4</v>
      </c>
      <c r="L37" s="47">
        <v>42</v>
      </c>
      <c r="M37" s="47">
        <v>422</v>
      </c>
      <c r="N37" s="48" t="s">
        <v>157</v>
      </c>
      <c r="O37" s="46" t="s">
        <v>41</v>
      </c>
      <c r="P37" s="2" t="str">
        <f t="shared" si="2"/>
        <v>4221 Uredska oprema i namještaj</v>
      </c>
      <c r="Q37" s="53">
        <v>410</v>
      </c>
      <c r="R37" s="58">
        <v>1000</v>
      </c>
      <c r="S37" s="58">
        <v>1000</v>
      </c>
      <c r="T37" s="53">
        <v>4117.28</v>
      </c>
      <c r="U37" s="52">
        <f t="shared" si="3"/>
        <v>1004.2146341463415</v>
      </c>
      <c r="V37" s="50">
        <f t="shared" si="4"/>
        <v>411.72800000000001</v>
      </c>
    </row>
    <row r="38" spans="1:22" x14ac:dyDescent="0.25">
      <c r="A38" s="47" t="s">
        <v>64</v>
      </c>
      <c r="B38" s="46" t="s">
        <v>7</v>
      </c>
      <c r="C38" s="3" t="s">
        <v>8</v>
      </c>
      <c r="D38" s="3" t="str">
        <f t="shared" si="0"/>
        <v>08012    DZIV</v>
      </c>
      <c r="E38" s="46" t="s">
        <v>4</v>
      </c>
      <c r="F38" s="46" t="s">
        <v>5</v>
      </c>
      <c r="G38" s="3" t="s">
        <v>84</v>
      </c>
      <c r="H38" s="48" t="s">
        <v>121</v>
      </c>
      <c r="I38" s="46" t="s">
        <v>9</v>
      </c>
      <c r="J38" s="2" t="str">
        <f t="shared" si="1"/>
        <v>11 Opći prihodi i primici</v>
      </c>
      <c r="K38" s="47">
        <v>4</v>
      </c>
      <c r="L38" s="47">
        <v>42</v>
      </c>
      <c r="M38" s="47">
        <v>422</v>
      </c>
      <c r="N38" s="48" t="s">
        <v>158</v>
      </c>
      <c r="O38" s="46" t="s">
        <v>42</v>
      </c>
      <c r="P38" s="2" t="str">
        <f t="shared" si="2"/>
        <v>4222 Komunikacijska oprema</v>
      </c>
      <c r="Q38" s="53">
        <v>0</v>
      </c>
      <c r="R38" s="58">
        <v>130</v>
      </c>
      <c r="S38" s="58">
        <v>130</v>
      </c>
      <c r="T38" s="53">
        <v>0</v>
      </c>
      <c r="U38" s="52" t="str">
        <f t="shared" si="3"/>
        <v>0,0</v>
      </c>
      <c r="V38" s="50">
        <f t="shared" si="4"/>
        <v>0</v>
      </c>
    </row>
    <row r="39" spans="1:22" x14ac:dyDescent="0.25">
      <c r="A39" s="47" t="s">
        <v>64</v>
      </c>
      <c r="B39" s="46" t="s">
        <v>7</v>
      </c>
      <c r="C39" s="3" t="s">
        <v>8</v>
      </c>
      <c r="D39" s="3" t="str">
        <f t="shared" si="0"/>
        <v>08012    DZIV</v>
      </c>
      <c r="E39" s="46" t="s">
        <v>4</v>
      </c>
      <c r="F39" s="46" t="s">
        <v>5</v>
      </c>
      <c r="G39" s="3" t="s">
        <v>84</v>
      </c>
      <c r="H39" s="48" t="s">
        <v>121</v>
      </c>
      <c r="I39" s="46" t="s">
        <v>9</v>
      </c>
      <c r="J39" s="2" t="str">
        <f t="shared" si="1"/>
        <v>11 Opći prihodi i primici</v>
      </c>
      <c r="K39" s="47">
        <v>4</v>
      </c>
      <c r="L39" s="47">
        <v>42</v>
      </c>
      <c r="M39" s="47">
        <v>422</v>
      </c>
      <c r="N39" s="48" t="s">
        <v>159</v>
      </c>
      <c r="O39" s="46" t="s">
        <v>43</v>
      </c>
      <c r="P39" s="2" t="str">
        <f t="shared" si="2"/>
        <v>4223 Oprema za održavanje i zaštitu</v>
      </c>
      <c r="Q39" s="53">
        <v>5166.26</v>
      </c>
      <c r="R39" s="58">
        <v>3000</v>
      </c>
      <c r="S39" s="58">
        <v>3000</v>
      </c>
      <c r="T39" s="53"/>
      <c r="U39" s="52">
        <f t="shared" si="3"/>
        <v>0</v>
      </c>
      <c r="V39" s="50">
        <f t="shared" si="4"/>
        <v>0</v>
      </c>
    </row>
    <row r="40" spans="1:22" x14ac:dyDescent="0.25">
      <c r="A40" s="47" t="s">
        <v>64</v>
      </c>
      <c r="B40" s="46" t="s">
        <v>7</v>
      </c>
      <c r="C40" s="3" t="s">
        <v>8</v>
      </c>
      <c r="D40" s="3" t="str">
        <f t="shared" si="0"/>
        <v>08012    DZIV</v>
      </c>
      <c r="E40" s="46" t="s">
        <v>4</v>
      </c>
      <c r="F40" s="46" t="s">
        <v>5</v>
      </c>
      <c r="G40" s="3" t="s">
        <v>84</v>
      </c>
      <c r="H40" s="48" t="s">
        <v>160</v>
      </c>
      <c r="I40" s="46" t="s">
        <v>44</v>
      </c>
      <c r="J40" s="2" t="str">
        <f t="shared" si="1"/>
        <v>31 Vlastiti prihodi</v>
      </c>
      <c r="K40" s="47">
        <v>3</v>
      </c>
      <c r="L40" s="47">
        <v>32</v>
      </c>
      <c r="M40" s="47">
        <v>322</v>
      </c>
      <c r="N40" s="48" t="s">
        <v>131</v>
      </c>
      <c r="O40" s="46" t="s">
        <v>17</v>
      </c>
      <c r="P40" s="2" t="str">
        <f t="shared" si="2"/>
        <v>3221 Uredski materijal i ostali materijalni rashodi</v>
      </c>
      <c r="Q40" s="53">
        <v>0</v>
      </c>
      <c r="R40" s="58">
        <v>132.72280841462606</v>
      </c>
      <c r="S40" s="58">
        <v>133</v>
      </c>
      <c r="T40" s="53">
        <v>0</v>
      </c>
      <c r="U40" s="52" t="str">
        <f t="shared" si="3"/>
        <v>0,0</v>
      </c>
      <c r="V40" s="50">
        <f t="shared" si="4"/>
        <v>0</v>
      </c>
    </row>
    <row r="41" spans="1:22" x14ac:dyDescent="0.25">
      <c r="A41" s="47" t="s">
        <v>64</v>
      </c>
      <c r="B41" s="46" t="s">
        <v>7</v>
      </c>
      <c r="C41" s="3" t="s">
        <v>8</v>
      </c>
      <c r="D41" s="3" t="str">
        <f t="shared" si="0"/>
        <v>08012    DZIV</v>
      </c>
      <c r="E41" s="46" t="s">
        <v>4</v>
      </c>
      <c r="F41" s="46" t="s">
        <v>5</v>
      </c>
      <c r="G41" s="3" t="s">
        <v>84</v>
      </c>
      <c r="H41" s="48" t="s">
        <v>160</v>
      </c>
      <c r="I41" s="46" t="s">
        <v>44</v>
      </c>
      <c r="J41" s="2" t="str">
        <f t="shared" si="1"/>
        <v>31 Vlastiti prihodi</v>
      </c>
      <c r="K41" s="47">
        <v>3</v>
      </c>
      <c r="L41" s="47">
        <v>32</v>
      </c>
      <c r="M41" s="47">
        <v>322</v>
      </c>
      <c r="N41" s="48" t="s">
        <v>132</v>
      </c>
      <c r="O41" s="46" t="s">
        <v>18</v>
      </c>
      <c r="P41" s="2" t="str">
        <f t="shared" si="2"/>
        <v>3222 Materijal i sirovine</v>
      </c>
      <c r="Q41" s="53">
        <v>0</v>
      </c>
      <c r="R41" s="58">
        <v>663.61404207313024</v>
      </c>
      <c r="S41" s="58">
        <v>664</v>
      </c>
      <c r="T41" s="53">
        <v>0</v>
      </c>
      <c r="U41" s="52" t="str">
        <f t="shared" si="3"/>
        <v>0,0</v>
      </c>
      <c r="V41" s="50">
        <f t="shared" si="4"/>
        <v>0</v>
      </c>
    </row>
    <row r="42" spans="1:22" x14ac:dyDescent="0.25">
      <c r="A42" s="47" t="s">
        <v>64</v>
      </c>
      <c r="B42" s="46" t="s">
        <v>7</v>
      </c>
      <c r="C42" s="3" t="s">
        <v>8</v>
      </c>
      <c r="D42" s="3" t="str">
        <f t="shared" si="0"/>
        <v>08012    DZIV</v>
      </c>
      <c r="E42" s="46" t="s">
        <v>4</v>
      </c>
      <c r="F42" s="46" t="s">
        <v>5</v>
      </c>
      <c r="G42" s="3" t="s">
        <v>84</v>
      </c>
      <c r="H42" s="48" t="s">
        <v>160</v>
      </c>
      <c r="I42" s="46" t="s">
        <v>44</v>
      </c>
      <c r="J42" s="2" t="str">
        <f t="shared" si="1"/>
        <v>31 Vlastiti prihodi</v>
      </c>
      <c r="K42" s="47">
        <v>3</v>
      </c>
      <c r="L42" s="47">
        <v>32</v>
      </c>
      <c r="M42" s="47">
        <v>322</v>
      </c>
      <c r="N42" s="48" t="s">
        <v>136</v>
      </c>
      <c r="O42" s="46" t="s">
        <v>22</v>
      </c>
      <c r="P42" s="2" t="str">
        <f t="shared" si="2"/>
        <v>3227 Službena, radna i zaštitna odjeća i obuća</v>
      </c>
      <c r="Q42" s="53">
        <v>0</v>
      </c>
      <c r="R42" s="58">
        <v>13.272280841462605</v>
      </c>
      <c r="S42" s="58">
        <v>13</v>
      </c>
      <c r="T42" s="53">
        <v>0</v>
      </c>
      <c r="U42" s="52" t="str">
        <f t="shared" si="3"/>
        <v>0,0</v>
      </c>
      <c r="V42" s="50">
        <f>T42/S42*100</f>
        <v>0</v>
      </c>
    </row>
    <row r="43" spans="1:22" x14ac:dyDescent="0.25">
      <c r="A43" s="47" t="s">
        <v>64</v>
      </c>
      <c r="B43" s="46" t="s">
        <v>7</v>
      </c>
      <c r="C43" s="3" t="s">
        <v>8</v>
      </c>
      <c r="D43" s="3" t="str">
        <f t="shared" si="0"/>
        <v>08012    DZIV</v>
      </c>
      <c r="E43" s="46" t="s">
        <v>4</v>
      </c>
      <c r="F43" s="46" t="s">
        <v>5</v>
      </c>
      <c r="G43" s="3" t="s">
        <v>84</v>
      </c>
      <c r="H43" s="48" t="s">
        <v>160</v>
      </c>
      <c r="I43" s="46" t="s">
        <v>44</v>
      </c>
      <c r="J43" s="2" t="str">
        <f t="shared" si="1"/>
        <v>31 Vlastiti prihodi</v>
      </c>
      <c r="K43" s="47">
        <v>3</v>
      </c>
      <c r="L43" s="47">
        <v>32</v>
      </c>
      <c r="M43" s="47">
        <v>323</v>
      </c>
      <c r="N43" s="48" t="s">
        <v>138</v>
      </c>
      <c r="O43" s="46" t="s">
        <v>24</v>
      </c>
      <c r="P43" s="2" t="str">
        <f t="shared" si="2"/>
        <v>3232 Usluge tekućeg i investicijskog održavanja</v>
      </c>
      <c r="Q43" s="53">
        <v>0</v>
      </c>
      <c r="R43" s="58">
        <v>200</v>
      </c>
      <c r="S43" s="58">
        <v>200</v>
      </c>
      <c r="T43" s="53">
        <v>0</v>
      </c>
      <c r="U43" s="52" t="str">
        <f t="shared" si="3"/>
        <v>0,0</v>
      </c>
      <c r="V43" s="50">
        <f t="shared" si="4"/>
        <v>0</v>
      </c>
    </row>
    <row r="44" spans="1:22" x14ac:dyDescent="0.25">
      <c r="A44" s="47" t="s">
        <v>64</v>
      </c>
      <c r="B44" s="46" t="s">
        <v>7</v>
      </c>
      <c r="C44" s="3" t="s">
        <v>8</v>
      </c>
      <c r="D44" s="3" t="str">
        <f t="shared" si="0"/>
        <v>08012    DZIV</v>
      </c>
      <c r="E44" s="46" t="s">
        <v>4</v>
      </c>
      <c r="F44" s="46" t="s">
        <v>5</v>
      </c>
      <c r="G44" s="3" t="s">
        <v>84</v>
      </c>
      <c r="H44" s="48" t="s">
        <v>160</v>
      </c>
      <c r="I44" s="46" t="s">
        <v>44</v>
      </c>
      <c r="J44" s="2" t="str">
        <f t="shared" si="1"/>
        <v>31 Vlastiti prihodi</v>
      </c>
      <c r="K44" s="47">
        <v>3</v>
      </c>
      <c r="L44" s="47">
        <v>32</v>
      </c>
      <c r="M44" s="47">
        <v>323</v>
      </c>
      <c r="N44" s="48" t="s">
        <v>142</v>
      </c>
      <c r="O44" s="46" t="s">
        <v>28</v>
      </c>
      <c r="P44" s="2" t="str">
        <f t="shared" si="2"/>
        <v>3236 Zdravstvene i veterinarske usluge</v>
      </c>
      <c r="Q44" s="53">
        <v>0</v>
      </c>
      <c r="R44" s="58">
        <v>13</v>
      </c>
      <c r="S44" s="58">
        <v>13</v>
      </c>
      <c r="T44" s="53">
        <v>0</v>
      </c>
      <c r="U44" s="52" t="str">
        <f t="shared" si="3"/>
        <v>0,0</v>
      </c>
      <c r="V44" s="50">
        <f t="shared" si="4"/>
        <v>0</v>
      </c>
    </row>
    <row r="45" spans="1:22" x14ac:dyDescent="0.25">
      <c r="A45" s="47" t="s">
        <v>64</v>
      </c>
      <c r="B45" s="46" t="s">
        <v>7</v>
      </c>
      <c r="C45" s="3" t="s">
        <v>8</v>
      </c>
      <c r="D45" s="3" t="str">
        <f t="shared" si="0"/>
        <v>08012    DZIV</v>
      </c>
      <c r="E45" s="46" t="s">
        <v>4</v>
      </c>
      <c r="F45" s="46" t="s">
        <v>5</v>
      </c>
      <c r="G45" s="3" t="s">
        <v>84</v>
      </c>
      <c r="H45" s="48" t="s">
        <v>160</v>
      </c>
      <c r="I45" s="46" t="s">
        <v>44</v>
      </c>
      <c r="J45" s="2" t="str">
        <f t="shared" si="1"/>
        <v>31 Vlastiti prihodi</v>
      </c>
      <c r="K45" s="47">
        <v>3</v>
      </c>
      <c r="L45" s="47">
        <v>32</v>
      </c>
      <c r="M45" s="47">
        <v>323</v>
      </c>
      <c r="N45" s="48" t="s">
        <v>145</v>
      </c>
      <c r="O45" s="46" t="s">
        <v>31</v>
      </c>
      <c r="P45" s="2" t="str">
        <f t="shared" si="2"/>
        <v>3239 Ostale usluge</v>
      </c>
      <c r="Q45" s="53">
        <v>0</v>
      </c>
      <c r="R45" s="58">
        <v>13</v>
      </c>
      <c r="S45" s="58">
        <v>13</v>
      </c>
      <c r="T45" s="53">
        <v>0</v>
      </c>
      <c r="U45" s="52" t="str">
        <f t="shared" si="3"/>
        <v>0,0</v>
      </c>
      <c r="V45" s="50">
        <f t="shared" si="4"/>
        <v>0</v>
      </c>
    </row>
    <row r="46" spans="1:22" x14ac:dyDescent="0.25">
      <c r="A46" s="47" t="s">
        <v>64</v>
      </c>
      <c r="B46" s="46" t="s">
        <v>7</v>
      </c>
      <c r="C46" s="3" t="s">
        <v>8</v>
      </c>
      <c r="D46" s="3" t="str">
        <f t="shared" si="0"/>
        <v>08012    DZIV</v>
      </c>
      <c r="E46" s="46" t="s">
        <v>4</v>
      </c>
      <c r="F46" s="46" t="s">
        <v>5</v>
      </c>
      <c r="G46" s="3" t="s">
        <v>84</v>
      </c>
      <c r="H46" s="48" t="s">
        <v>160</v>
      </c>
      <c r="I46" s="46" t="s">
        <v>44</v>
      </c>
      <c r="J46" s="2" t="str">
        <f t="shared" si="1"/>
        <v>31 Vlastiti prihodi</v>
      </c>
      <c r="K46" s="47">
        <v>3</v>
      </c>
      <c r="L46" s="47">
        <v>32</v>
      </c>
      <c r="M46" s="47">
        <v>329</v>
      </c>
      <c r="N46" s="48" t="s">
        <v>150</v>
      </c>
      <c r="O46" s="46" t="s">
        <v>34</v>
      </c>
      <c r="P46" s="2" t="str">
        <f t="shared" si="2"/>
        <v>3293 Reprezentacija</v>
      </c>
      <c r="Q46" s="53">
        <v>0</v>
      </c>
      <c r="R46" s="58">
        <v>13.272280841462605</v>
      </c>
      <c r="S46" s="58">
        <v>13</v>
      </c>
      <c r="T46" s="53">
        <v>0</v>
      </c>
      <c r="U46" s="52" t="str">
        <f t="shared" si="3"/>
        <v>0,0</v>
      </c>
      <c r="V46" s="50">
        <f t="shared" si="4"/>
        <v>0</v>
      </c>
    </row>
    <row r="47" spans="1:22" x14ac:dyDescent="0.25">
      <c r="A47" s="47" t="s">
        <v>64</v>
      </c>
      <c r="B47" s="46" t="s">
        <v>7</v>
      </c>
      <c r="C47" s="3" t="s">
        <v>8</v>
      </c>
      <c r="D47" s="3" t="str">
        <f t="shared" si="0"/>
        <v>08012    DZIV</v>
      </c>
      <c r="E47" s="46" t="s">
        <v>4</v>
      </c>
      <c r="F47" s="46" t="s">
        <v>5</v>
      </c>
      <c r="G47" s="3" t="s">
        <v>84</v>
      </c>
      <c r="H47" s="48" t="s">
        <v>160</v>
      </c>
      <c r="I47" s="46" t="s">
        <v>44</v>
      </c>
      <c r="J47" s="2" t="str">
        <f t="shared" si="1"/>
        <v>31 Vlastiti prihodi</v>
      </c>
      <c r="K47" s="47">
        <v>4</v>
      </c>
      <c r="L47" s="47">
        <v>42</v>
      </c>
      <c r="M47" s="47">
        <v>422</v>
      </c>
      <c r="N47" s="48" t="s">
        <v>157</v>
      </c>
      <c r="O47" s="46" t="s">
        <v>41</v>
      </c>
      <c r="P47" s="2" t="str">
        <f t="shared" si="2"/>
        <v>4221 Uredska oprema i namještaj</v>
      </c>
      <c r="Q47" s="53">
        <v>0</v>
      </c>
      <c r="R47" s="58">
        <v>130</v>
      </c>
      <c r="S47" s="58">
        <v>130</v>
      </c>
      <c r="T47" s="53">
        <v>0</v>
      </c>
      <c r="U47" s="52" t="str">
        <f t="shared" si="3"/>
        <v>0,0</v>
      </c>
      <c r="V47" s="50">
        <f t="shared" si="4"/>
        <v>0</v>
      </c>
    </row>
    <row r="48" spans="1:22" x14ac:dyDescent="0.25">
      <c r="A48" s="47" t="s">
        <v>64</v>
      </c>
      <c r="B48" s="46" t="s">
        <v>7</v>
      </c>
      <c r="C48" s="3" t="s">
        <v>8</v>
      </c>
      <c r="D48" s="3" t="str">
        <f t="shared" si="0"/>
        <v>08012    DZIV</v>
      </c>
      <c r="E48" s="46" t="s">
        <v>4</v>
      </c>
      <c r="F48" s="46" t="s">
        <v>5</v>
      </c>
      <c r="G48" s="3" t="s">
        <v>84</v>
      </c>
      <c r="H48" s="48" t="s">
        <v>160</v>
      </c>
      <c r="I48" s="46" t="s">
        <v>44</v>
      </c>
      <c r="J48" s="2" t="str">
        <f t="shared" si="1"/>
        <v>31 Vlastiti prihodi</v>
      </c>
      <c r="K48" s="47">
        <v>4</v>
      </c>
      <c r="L48" s="47">
        <v>42</v>
      </c>
      <c r="M48" s="47">
        <v>422</v>
      </c>
      <c r="N48" s="48" t="s">
        <v>159</v>
      </c>
      <c r="O48" s="46" t="s">
        <v>43</v>
      </c>
      <c r="P48" s="2" t="str">
        <f t="shared" si="2"/>
        <v>4223 Oprema za održavanje i zaštitu</v>
      </c>
      <c r="Q48" s="53">
        <v>0</v>
      </c>
      <c r="R48" s="58">
        <v>130</v>
      </c>
      <c r="S48" s="58">
        <v>130</v>
      </c>
      <c r="T48" s="53">
        <v>0</v>
      </c>
      <c r="U48" s="52" t="str">
        <f t="shared" si="3"/>
        <v>0,0</v>
      </c>
      <c r="V48" s="50">
        <f t="shared" si="4"/>
        <v>0</v>
      </c>
    </row>
    <row r="49" spans="1:22" x14ac:dyDescent="0.25">
      <c r="A49" s="47" t="s">
        <v>64</v>
      </c>
      <c r="B49" s="46" t="s">
        <v>7</v>
      </c>
      <c r="C49" s="3" t="s">
        <v>8</v>
      </c>
      <c r="D49" s="3" t="str">
        <f t="shared" si="0"/>
        <v>08012    DZIV</v>
      </c>
      <c r="E49" s="46" t="s">
        <v>4</v>
      </c>
      <c r="F49" s="46" t="s">
        <v>5</v>
      </c>
      <c r="G49" s="3" t="s">
        <v>84</v>
      </c>
      <c r="H49" s="48" t="s">
        <v>161</v>
      </c>
      <c r="I49" s="46" t="s">
        <v>45</v>
      </c>
      <c r="J49" s="2" t="str">
        <f t="shared" si="1"/>
        <v>43 Ostali prihodi za posebne namjene</v>
      </c>
      <c r="K49" s="47">
        <v>3</v>
      </c>
      <c r="L49" s="47">
        <v>32</v>
      </c>
      <c r="M49" s="47">
        <v>329</v>
      </c>
      <c r="N49" s="48" t="s">
        <v>152</v>
      </c>
      <c r="O49" s="46" t="s">
        <v>36</v>
      </c>
      <c r="P49" s="2" t="str">
        <f t="shared" si="2"/>
        <v>3295 Pristojbe i naknade</v>
      </c>
      <c r="Q49" s="53">
        <v>1042546.27</v>
      </c>
      <c r="R49" s="58">
        <v>1281943.7255292321</v>
      </c>
      <c r="S49" s="58">
        <v>1281944</v>
      </c>
      <c r="T49" s="53">
        <v>1119203.1599999999</v>
      </c>
      <c r="U49" s="52">
        <f t="shared" si="3"/>
        <v>107.3528525501319</v>
      </c>
      <c r="V49" s="50">
        <f t="shared" si="4"/>
        <v>87.305152175133998</v>
      </c>
    </row>
    <row r="50" spans="1:22" x14ac:dyDescent="0.25">
      <c r="A50" s="47" t="s">
        <v>64</v>
      </c>
      <c r="B50" s="46" t="s">
        <v>7</v>
      </c>
      <c r="C50" s="3" t="s">
        <v>8</v>
      </c>
      <c r="D50" s="3" t="str">
        <f t="shared" si="0"/>
        <v>08012    DZIV</v>
      </c>
      <c r="E50" s="46" t="s">
        <v>4</v>
      </c>
      <c r="F50" s="46" t="s">
        <v>5</v>
      </c>
      <c r="G50" s="3" t="s">
        <v>84</v>
      </c>
      <c r="H50" s="48" t="s">
        <v>161</v>
      </c>
      <c r="I50" s="46" t="s">
        <v>45</v>
      </c>
      <c r="J50" s="2" t="str">
        <f t="shared" si="1"/>
        <v>43 Ostali prihodi za posebne namjene</v>
      </c>
      <c r="K50" s="47">
        <v>3</v>
      </c>
      <c r="L50" s="47">
        <v>34</v>
      </c>
      <c r="M50" s="47">
        <v>343</v>
      </c>
      <c r="N50" s="48" t="s">
        <v>155</v>
      </c>
      <c r="O50" s="46" t="s">
        <v>39</v>
      </c>
      <c r="P50" s="2" t="str">
        <f t="shared" si="2"/>
        <v>3431 Bankarske usluge i usluge platnog prometa</v>
      </c>
      <c r="Q50" s="53">
        <v>0</v>
      </c>
      <c r="R50" s="58">
        <v>600</v>
      </c>
      <c r="S50" s="58">
        <v>600</v>
      </c>
      <c r="T50" s="53">
        <v>0</v>
      </c>
      <c r="U50" s="52" t="str">
        <f t="shared" si="3"/>
        <v>0,0</v>
      </c>
      <c r="V50" s="50">
        <f t="shared" si="4"/>
        <v>0</v>
      </c>
    </row>
    <row r="51" spans="1:22" x14ac:dyDescent="0.25">
      <c r="A51" s="47" t="s">
        <v>64</v>
      </c>
      <c r="B51" s="46" t="s">
        <v>7</v>
      </c>
      <c r="C51" s="3" t="s">
        <v>8</v>
      </c>
      <c r="D51" s="3" t="str">
        <f t="shared" si="0"/>
        <v>08012    DZIV</v>
      </c>
      <c r="E51" s="46" t="s">
        <v>4</v>
      </c>
      <c r="F51" s="46" t="s">
        <v>5</v>
      </c>
      <c r="G51" s="3" t="s">
        <v>84</v>
      </c>
      <c r="H51" s="48" t="s">
        <v>162</v>
      </c>
      <c r="I51" s="46" t="s">
        <v>46</v>
      </c>
      <c r="J51" s="2" t="str">
        <f t="shared" si="1"/>
        <v>51 Pomoći EU</v>
      </c>
      <c r="K51" s="47">
        <v>3</v>
      </c>
      <c r="L51" s="47">
        <v>31</v>
      </c>
      <c r="M51" s="47">
        <v>311</v>
      </c>
      <c r="N51" s="48" t="s">
        <v>122</v>
      </c>
      <c r="O51" s="46" t="s">
        <v>10</v>
      </c>
      <c r="P51" s="2" t="str">
        <f t="shared" si="2"/>
        <v>3111 Plaće za redovan rad</v>
      </c>
      <c r="Q51" s="53">
        <v>25130.52</v>
      </c>
      <c r="R51" s="58"/>
      <c r="S51" s="58"/>
      <c r="T51" s="53"/>
      <c r="U51" s="52">
        <f t="shared" si="3"/>
        <v>0</v>
      </c>
      <c r="V51" s="50" t="e">
        <f t="shared" si="4"/>
        <v>#DIV/0!</v>
      </c>
    </row>
    <row r="52" spans="1:22" x14ac:dyDescent="0.25">
      <c r="A52" s="47" t="s">
        <v>64</v>
      </c>
      <c r="B52" s="46" t="s">
        <v>7</v>
      </c>
      <c r="C52" s="3" t="s">
        <v>8</v>
      </c>
      <c r="D52" s="3" t="str">
        <f t="shared" si="0"/>
        <v>08012    DZIV</v>
      </c>
      <c r="E52" s="46" t="s">
        <v>4</v>
      </c>
      <c r="F52" s="46" t="s">
        <v>5</v>
      </c>
      <c r="G52" s="3" t="s">
        <v>84</v>
      </c>
      <c r="H52" s="48" t="s">
        <v>162</v>
      </c>
      <c r="I52" s="46" t="s">
        <v>46</v>
      </c>
      <c r="J52" s="2" t="str">
        <f t="shared" si="1"/>
        <v>51 Pomoći EU</v>
      </c>
      <c r="K52" s="47">
        <v>3</v>
      </c>
      <c r="L52" s="47">
        <v>32</v>
      </c>
      <c r="M52" s="47">
        <v>321</v>
      </c>
      <c r="N52" s="48" t="s">
        <v>127</v>
      </c>
      <c r="O52" s="46" t="s">
        <v>13</v>
      </c>
      <c r="P52" s="2" t="str">
        <f t="shared" si="2"/>
        <v>3211 Službena putovanja</v>
      </c>
      <c r="Q52" s="53">
        <v>14103.19</v>
      </c>
      <c r="R52" s="58">
        <v>6636.1404207313026</v>
      </c>
      <c r="S52" s="58">
        <v>6636</v>
      </c>
      <c r="T52" s="53">
        <v>21800.01</v>
      </c>
      <c r="U52" s="52">
        <f t="shared" si="3"/>
        <v>154.57502877008676</v>
      </c>
      <c r="V52" s="50">
        <f t="shared" si="4"/>
        <v>328.51130198915007</v>
      </c>
    </row>
    <row r="53" spans="1:22" x14ac:dyDescent="0.25">
      <c r="A53" s="47" t="s">
        <v>64</v>
      </c>
      <c r="B53" s="46" t="s">
        <v>7</v>
      </c>
      <c r="C53" s="3" t="s">
        <v>8</v>
      </c>
      <c r="D53" s="3" t="str">
        <f t="shared" si="0"/>
        <v>08012    DZIV</v>
      </c>
      <c r="E53" s="46" t="s">
        <v>4</v>
      </c>
      <c r="F53" s="46" t="s">
        <v>5</v>
      </c>
      <c r="G53" s="3" t="s">
        <v>84</v>
      </c>
      <c r="H53" s="48" t="s">
        <v>162</v>
      </c>
      <c r="I53" s="46" t="s">
        <v>46</v>
      </c>
      <c r="J53" s="2" t="str">
        <f t="shared" si="1"/>
        <v>51 Pomoći EU</v>
      </c>
      <c r="K53" s="47">
        <v>3</v>
      </c>
      <c r="L53" s="47">
        <v>32</v>
      </c>
      <c r="M53" s="47">
        <v>323</v>
      </c>
      <c r="N53" s="48" t="s">
        <v>139</v>
      </c>
      <c r="O53" s="46" t="s">
        <v>25</v>
      </c>
      <c r="P53" s="2" t="str">
        <f t="shared" si="2"/>
        <v>3233 Usluge promidžbe i informiranja</v>
      </c>
      <c r="Q53" s="53">
        <v>0</v>
      </c>
      <c r="R53" s="58">
        <v>663.61404207313024</v>
      </c>
      <c r="S53" s="58">
        <v>664</v>
      </c>
      <c r="T53" s="53"/>
      <c r="U53" s="52" t="str">
        <f t="shared" si="3"/>
        <v>0,0</v>
      </c>
      <c r="V53" s="50">
        <f t="shared" si="4"/>
        <v>0</v>
      </c>
    </row>
    <row r="54" spans="1:22" x14ac:dyDescent="0.25">
      <c r="A54" s="47" t="s">
        <v>64</v>
      </c>
      <c r="B54" s="46" t="s">
        <v>7</v>
      </c>
      <c r="C54" s="3" t="s">
        <v>8</v>
      </c>
      <c r="D54" s="3" t="str">
        <f t="shared" si="0"/>
        <v>08012    DZIV</v>
      </c>
      <c r="E54" s="46" t="s">
        <v>4</v>
      </c>
      <c r="F54" s="46" t="s">
        <v>5</v>
      </c>
      <c r="G54" s="3" t="s">
        <v>84</v>
      </c>
      <c r="H54" s="48" t="s">
        <v>162</v>
      </c>
      <c r="I54" s="46" t="s">
        <v>46</v>
      </c>
      <c r="J54" s="2" t="str">
        <f t="shared" si="1"/>
        <v>51 Pomoći EU</v>
      </c>
      <c r="K54" s="47">
        <v>3</v>
      </c>
      <c r="L54" s="47">
        <v>32</v>
      </c>
      <c r="M54" s="47">
        <v>323</v>
      </c>
      <c r="N54" s="48" t="s">
        <v>143</v>
      </c>
      <c r="O54" s="46" t="s">
        <v>29</v>
      </c>
      <c r="P54" s="2" t="str">
        <f t="shared" si="2"/>
        <v>3237 Intelektualne i osobne usluge</v>
      </c>
      <c r="Q54" s="53">
        <v>0</v>
      </c>
      <c r="R54" s="58">
        <v>663.61404207313024</v>
      </c>
      <c r="S54" s="58">
        <v>664</v>
      </c>
      <c r="T54" s="53"/>
      <c r="U54" s="52" t="str">
        <f t="shared" si="3"/>
        <v>0,0</v>
      </c>
      <c r="V54" s="50">
        <f t="shared" si="4"/>
        <v>0</v>
      </c>
    </row>
    <row r="55" spans="1:22" x14ac:dyDescent="0.25">
      <c r="A55" s="47" t="s">
        <v>64</v>
      </c>
      <c r="B55" s="46" t="s">
        <v>7</v>
      </c>
      <c r="C55" s="3" t="s">
        <v>8</v>
      </c>
      <c r="D55" s="3" t="str">
        <f t="shared" si="0"/>
        <v>08012    DZIV</v>
      </c>
      <c r="E55" s="46" t="s">
        <v>4</v>
      </c>
      <c r="F55" s="46" t="s">
        <v>5</v>
      </c>
      <c r="G55" s="3" t="s">
        <v>84</v>
      </c>
      <c r="H55" s="48" t="s">
        <v>162</v>
      </c>
      <c r="I55" s="46" t="s">
        <v>46</v>
      </c>
      <c r="J55" s="2" t="str">
        <f t="shared" si="1"/>
        <v>51 Pomoći EU</v>
      </c>
      <c r="K55" s="47">
        <v>3</v>
      </c>
      <c r="L55" s="47">
        <v>32</v>
      </c>
      <c r="M55" s="47">
        <v>323</v>
      </c>
      <c r="N55" s="48" t="s">
        <v>145</v>
      </c>
      <c r="O55" s="46" t="s">
        <v>31</v>
      </c>
      <c r="P55" s="2" t="str">
        <f t="shared" si="2"/>
        <v>3239 Ostale usluge</v>
      </c>
      <c r="Q55" s="53">
        <v>0</v>
      </c>
      <c r="R55" s="58">
        <v>663.61404207313024</v>
      </c>
      <c r="S55" s="58">
        <v>664</v>
      </c>
      <c r="T55" s="53"/>
      <c r="U55" s="52" t="str">
        <f t="shared" si="3"/>
        <v>0,0</v>
      </c>
      <c r="V55" s="50">
        <f t="shared" si="4"/>
        <v>0</v>
      </c>
    </row>
    <row r="56" spans="1:22" x14ac:dyDescent="0.25">
      <c r="A56" s="47" t="s">
        <v>64</v>
      </c>
      <c r="B56" s="46" t="s">
        <v>7</v>
      </c>
      <c r="C56" s="3" t="s">
        <v>8</v>
      </c>
      <c r="D56" s="3" t="str">
        <f t="shared" si="0"/>
        <v>08012    DZIV</v>
      </c>
      <c r="E56" s="46" t="s">
        <v>4</v>
      </c>
      <c r="F56" s="46" t="s">
        <v>5</v>
      </c>
      <c r="G56" s="3" t="s">
        <v>84</v>
      </c>
      <c r="H56" s="48" t="s">
        <v>162</v>
      </c>
      <c r="I56" s="46" t="s">
        <v>46</v>
      </c>
      <c r="J56" s="2" t="str">
        <f t="shared" si="1"/>
        <v>51 Pomoći EU</v>
      </c>
      <c r="K56" s="47">
        <v>3</v>
      </c>
      <c r="L56" s="47">
        <v>32</v>
      </c>
      <c r="M56" s="47">
        <v>324</v>
      </c>
      <c r="N56" s="48" t="s">
        <v>146</v>
      </c>
      <c r="O56" s="46" t="s">
        <v>32</v>
      </c>
      <c r="P56" s="2" t="str">
        <f t="shared" si="2"/>
        <v>3241 Naknade troškova osobama izvan radnog odnosa</v>
      </c>
      <c r="Q56" s="53">
        <v>0</v>
      </c>
      <c r="R56" s="58">
        <v>663.61404207313024</v>
      </c>
      <c r="S56" s="58">
        <v>664</v>
      </c>
      <c r="T56" s="53"/>
      <c r="U56" s="52" t="str">
        <f t="shared" si="3"/>
        <v>0,0</v>
      </c>
      <c r="V56" s="50">
        <f t="shared" si="4"/>
        <v>0</v>
      </c>
    </row>
    <row r="57" spans="1:22" x14ac:dyDescent="0.25">
      <c r="A57" s="47" t="s">
        <v>64</v>
      </c>
      <c r="B57" s="46" t="s">
        <v>7</v>
      </c>
      <c r="C57" s="3" t="s">
        <v>8</v>
      </c>
      <c r="D57" s="3" t="str">
        <f t="shared" si="0"/>
        <v>08012    DZIV</v>
      </c>
      <c r="E57" s="46" t="s">
        <v>4</v>
      </c>
      <c r="F57" s="46" t="s">
        <v>5</v>
      </c>
      <c r="G57" s="3" t="s">
        <v>84</v>
      </c>
      <c r="H57" s="48" t="s">
        <v>162</v>
      </c>
      <c r="I57" s="46" t="s">
        <v>46</v>
      </c>
      <c r="J57" s="2" t="str">
        <f t="shared" si="1"/>
        <v>51 Pomoći EU</v>
      </c>
      <c r="K57" s="47">
        <v>3</v>
      </c>
      <c r="L57" s="47">
        <v>32</v>
      </c>
      <c r="M57" s="47">
        <v>329</v>
      </c>
      <c r="N57" s="48" t="s">
        <v>150</v>
      </c>
      <c r="O57" s="46" t="s">
        <v>34</v>
      </c>
      <c r="P57" s="2" t="str">
        <f t="shared" si="2"/>
        <v>3293 Reprezentacija</v>
      </c>
      <c r="Q57" s="53">
        <v>0</v>
      </c>
      <c r="R57" s="58">
        <v>66.361404207313029</v>
      </c>
      <c r="S57" s="58">
        <v>66</v>
      </c>
      <c r="T57" s="53"/>
      <c r="U57" s="52" t="str">
        <f t="shared" si="3"/>
        <v>0,0</v>
      </c>
      <c r="V57" s="50">
        <f t="shared" si="4"/>
        <v>0</v>
      </c>
    </row>
    <row r="58" spans="1:22" x14ac:dyDescent="0.25">
      <c r="A58" s="47" t="s">
        <v>64</v>
      </c>
      <c r="B58" s="46" t="s">
        <v>7</v>
      </c>
      <c r="C58" s="3" t="s">
        <v>8</v>
      </c>
      <c r="D58" s="3" t="str">
        <f t="shared" si="0"/>
        <v>08012    DZIV</v>
      </c>
      <c r="E58" s="46" t="s">
        <v>4</v>
      </c>
      <c r="F58" s="46" t="s">
        <v>5</v>
      </c>
      <c r="G58" s="3" t="s">
        <v>84</v>
      </c>
      <c r="H58" s="48" t="s">
        <v>163</v>
      </c>
      <c r="I58" s="46" t="s">
        <v>47</v>
      </c>
      <c r="J58" s="2" t="str">
        <f t="shared" si="1"/>
        <v>52 Ostale pomoći</v>
      </c>
      <c r="K58" s="47">
        <v>3</v>
      </c>
      <c r="L58" s="47">
        <v>32</v>
      </c>
      <c r="M58" s="47">
        <v>321</v>
      </c>
      <c r="N58" s="48" t="s">
        <v>127</v>
      </c>
      <c r="O58" s="46" t="s">
        <v>13</v>
      </c>
      <c r="P58" s="2" t="str">
        <f t="shared" si="2"/>
        <v>3211 Službena putovanja</v>
      </c>
      <c r="Q58" s="53">
        <v>17555.78</v>
      </c>
      <c r="R58" s="58">
        <v>16026.002689627712</v>
      </c>
      <c r="S58" s="58">
        <v>16026</v>
      </c>
      <c r="T58" s="53">
        <v>29966.57</v>
      </c>
      <c r="U58" s="52">
        <f t="shared" si="3"/>
        <v>170.69346961513531</v>
      </c>
      <c r="V58" s="50">
        <f t="shared" si="4"/>
        <v>186.98720828653438</v>
      </c>
    </row>
    <row r="59" spans="1:22" x14ac:dyDescent="0.25">
      <c r="A59" s="47" t="s">
        <v>64</v>
      </c>
      <c r="B59" s="46" t="s">
        <v>7</v>
      </c>
      <c r="C59" s="3" t="s">
        <v>8</v>
      </c>
      <c r="D59" s="3" t="str">
        <f t="shared" si="0"/>
        <v>08012    DZIV</v>
      </c>
      <c r="E59" s="46" t="s">
        <v>4</v>
      </c>
      <c r="F59" s="46" t="s">
        <v>5</v>
      </c>
      <c r="G59" s="3" t="s">
        <v>84</v>
      </c>
      <c r="H59" s="48" t="s">
        <v>163</v>
      </c>
      <c r="I59" s="46" t="s">
        <v>47</v>
      </c>
      <c r="J59" s="2" t="str">
        <f t="shared" si="1"/>
        <v>52 Ostale pomoći</v>
      </c>
      <c r="K59" s="47">
        <v>3</v>
      </c>
      <c r="L59" s="47">
        <v>32</v>
      </c>
      <c r="M59" s="47">
        <v>321</v>
      </c>
      <c r="N59" s="48" t="s">
        <v>129</v>
      </c>
      <c r="O59" s="46" t="s">
        <v>15</v>
      </c>
      <c r="P59" s="2" t="str">
        <f t="shared" si="2"/>
        <v>3213 Stručno usavršavanje zaposlenika</v>
      </c>
      <c r="Q59" s="53">
        <v>2437</v>
      </c>
      <c r="R59" s="58">
        <v>3230.0040420731302</v>
      </c>
      <c r="S59" s="58">
        <v>3230</v>
      </c>
      <c r="T59" s="53">
        <v>4043.75</v>
      </c>
      <c r="U59" s="52">
        <f t="shared" si="3"/>
        <v>165.93147312269184</v>
      </c>
      <c r="V59" s="50">
        <f t="shared" si="4"/>
        <v>125.19349845201238</v>
      </c>
    </row>
    <row r="60" spans="1:22" x14ac:dyDescent="0.25">
      <c r="A60" s="47" t="s">
        <v>64</v>
      </c>
      <c r="B60" s="46" t="s">
        <v>7</v>
      </c>
      <c r="C60" s="3" t="s">
        <v>8</v>
      </c>
      <c r="D60" s="3" t="str">
        <f t="shared" si="0"/>
        <v>08012    DZIV</v>
      </c>
      <c r="E60" s="46" t="s">
        <v>4</v>
      </c>
      <c r="F60" s="46" t="s">
        <v>5</v>
      </c>
      <c r="G60" s="3" t="s">
        <v>84</v>
      </c>
      <c r="H60" s="48" t="s">
        <v>163</v>
      </c>
      <c r="I60" s="46" t="s">
        <v>47</v>
      </c>
      <c r="J60" s="2" t="str">
        <f t="shared" si="1"/>
        <v>52 Ostale pomoći</v>
      </c>
      <c r="K60" s="47">
        <v>3</v>
      </c>
      <c r="L60" s="47">
        <v>32</v>
      </c>
      <c r="M60" s="47">
        <v>323</v>
      </c>
      <c r="N60" s="48" t="s">
        <v>139</v>
      </c>
      <c r="O60" s="46" t="s">
        <v>25</v>
      </c>
      <c r="P60" s="2" t="str">
        <f t="shared" si="2"/>
        <v>3233 Usluge promidžbe i informiranja</v>
      </c>
      <c r="Q60" s="53">
        <v>0</v>
      </c>
      <c r="R60" s="58">
        <v>132.72280841462606</v>
      </c>
      <c r="S60" s="58">
        <v>133</v>
      </c>
      <c r="T60" s="53"/>
      <c r="U60" s="52" t="str">
        <f t="shared" si="3"/>
        <v>0,0</v>
      </c>
      <c r="V60" s="50">
        <f t="shared" si="4"/>
        <v>0</v>
      </c>
    </row>
    <row r="61" spans="1:22" x14ac:dyDescent="0.25">
      <c r="A61" s="47" t="s">
        <v>64</v>
      </c>
      <c r="B61" s="46" t="s">
        <v>7</v>
      </c>
      <c r="C61" s="3" t="s">
        <v>8</v>
      </c>
      <c r="D61" s="3" t="str">
        <f t="shared" si="0"/>
        <v>08012    DZIV</v>
      </c>
      <c r="E61" s="46" t="s">
        <v>4</v>
      </c>
      <c r="F61" s="46" t="s">
        <v>5</v>
      </c>
      <c r="G61" s="3" t="s">
        <v>84</v>
      </c>
      <c r="H61" s="48" t="s">
        <v>163</v>
      </c>
      <c r="I61" s="46" t="s">
        <v>47</v>
      </c>
      <c r="J61" s="2" t="str">
        <f t="shared" si="1"/>
        <v>52 Ostale pomoći</v>
      </c>
      <c r="K61" s="47">
        <v>3</v>
      </c>
      <c r="L61" s="47">
        <v>32</v>
      </c>
      <c r="M61" s="47">
        <v>323</v>
      </c>
      <c r="N61" s="48" t="s">
        <v>141</v>
      </c>
      <c r="O61" s="46" t="s">
        <v>27</v>
      </c>
      <c r="P61" s="2" t="str">
        <f t="shared" si="2"/>
        <v>3235 Zakupnine i najamnine</v>
      </c>
      <c r="Q61" s="53">
        <v>0</v>
      </c>
      <c r="R61" s="58">
        <v>100</v>
      </c>
      <c r="S61" s="58">
        <v>100</v>
      </c>
      <c r="T61" s="53"/>
      <c r="U61" s="52" t="str">
        <f t="shared" si="3"/>
        <v>0,0</v>
      </c>
      <c r="V61" s="50">
        <f t="shared" si="4"/>
        <v>0</v>
      </c>
    </row>
    <row r="62" spans="1:22" x14ac:dyDescent="0.25">
      <c r="A62" s="47" t="s">
        <v>64</v>
      </c>
      <c r="B62" s="46" t="s">
        <v>7</v>
      </c>
      <c r="C62" s="3" t="s">
        <v>8</v>
      </c>
      <c r="D62" s="3" t="str">
        <f t="shared" si="0"/>
        <v>08012    DZIV</v>
      </c>
      <c r="E62" s="46" t="s">
        <v>4</v>
      </c>
      <c r="F62" s="46" t="s">
        <v>5</v>
      </c>
      <c r="G62" s="3" t="s">
        <v>84</v>
      </c>
      <c r="H62" s="48" t="s">
        <v>163</v>
      </c>
      <c r="I62" s="46" t="s">
        <v>47</v>
      </c>
      <c r="J62" s="2" t="str">
        <f t="shared" si="1"/>
        <v>52 Ostale pomoći</v>
      </c>
      <c r="K62" s="47">
        <v>3</v>
      </c>
      <c r="L62" s="47">
        <v>32</v>
      </c>
      <c r="M62" s="47">
        <v>323</v>
      </c>
      <c r="N62" s="48" t="s">
        <v>143</v>
      </c>
      <c r="O62" s="46" t="s">
        <v>29</v>
      </c>
      <c r="P62" s="2" t="str">
        <f t="shared" si="2"/>
        <v>3237 Intelektualne i osobne usluge</v>
      </c>
      <c r="Q62" s="53">
        <v>120</v>
      </c>
      <c r="R62" s="58">
        <v>132.72280841462606</v>
      </c>
      <c r="S62" s="58">
        <v>133</v>
      </c>
      <c r="T62" s="53"/>
      <c r="U62" s="52">
        <f t="shared" si="3"/>
        <v>0</v>
      </c>
      <c r="V62" s="50">
        <f t="shared" si="4"/>
        <v>0</v>
      </c>
    </row>
    <row r="63" spans="1:22" x14ac:dyDescent="0.25">
      <c r="A63" s="47" t="s">
        <v>64</v>
      </c>
      <c r="B63" s="46" t="s">
        <v>7</v>
      </c>
      <c r="C63" s="3" t="s">
        <v>8</v>
      </c>
      <c r="D63" s="3" t="str">
        <f t="shared" si="0"/>
        <v>08012    DZIV</v>
      </c>
      <c r="E63" s="46" t="s">
        <v>4</v>
      </c>
      <c r="F63" s="46" t="s">
        <v>5</v>
      </c>
      <c r="G63" s="3" t="s">
        <v>84</v>
      </c>
      <c r="H63" s="48" t="s">
        <v>163</v>
      </c>
      <c r="I63" s="46" t="s">
        <v>47</v>
      </c>
      <c r="J63" s="2" t="str">
        <f t="shared" si="1"/>
        <v>52 Ostale pomoći</v>
      </c>
      <c r="K63" s="47">
        <v>3</v>
      </c>
      <c r="L63" s="47">
        <v>32</v>
      </c>
      <c r="M63" s="47">
        <v>324</v>
      </c>
      <c r="N63" s="48" t="s">
        <v>146</v>
      </c>
      <c r="O63" s="46" t="s">
        <v>32</v>
      </c>
      <c r="P63" s="2" t="str">
        <f t="shared" si="2"/>
        <v>3241 Naknade troškova osobama izvan radnog odnosa</v>
      </c>
      <c r="Q63" s="53">
        <v>0</v>
      </c>
      <c r="R63" s="58">
        <v>929.05965890238235</v>
      </c>
      <c r="S63" s="58">
        <v>929</v>
      </c>
      <c r="T63" s="53"/>
      <c r="U63" s="52" t="str">
        <f t="shared" si="3"/>
        <v>0,0</v>
      </c>
      <c r="V63" s="50">
        <f t="shared" si="4"/>
        <v>0</v>
      </c>
    </row>
    <row r="64" spans="1:22" x14ac:dyDescent="0.25">
      <c r="A64" s="47" t="s">
        <v>64</v>
      </c>
      <c r="B64" s="46" t="s">
        <v>7</v>
      </c>
      <c r="C64" s="3" t="s">
        <v>8</v>
      </c>
      <c r="D64" s="3" t="str">
        <f t="shared" si="0"/>
        <v>08012    DZIV</v>
      </c>
      <c r="E64" s="46" t="s">
        <v>4</v>
      </c>
      <c r="F64" s="46" t="s">
        <v>5</v>
      </c>
      <c r="G64" s="3" t="s">
        <v>84</v>
      </c>
      <c r="H64" s="48" t="s">
        <v>163</v>
      </c>
      <c r="I64" s="46" t="s">
        <v>47</v>
      </c>
      <c r="J64" s="2" t="str">
        <f t="shared" si="1"/>
        <v>52 Ostale pomoći</v>
      </c>
      <c r="K64" s="47">
        <v>3</v>
      </c>
      <c r="L64" s="47">
        <v>32</v>
      </c>
      <c r="M64" s="47">
        <v>329</v>
      </c>
      <c r="N64" s="48" t="s">
        <v>150</v>
      </c>
      <c r="O64" s="46" t="s">
        <v>34</v>
      </c>
      <c r="P64" s="2" t="str">
        <f t="shared" si="2"/>
        <v>3293 Reprezentacija</v>
      </c>
      <c r="Q64" s="53">
        <v>2036</v>
      </c>
      <c r="R64" s="58">
        <v>796.33685048775624</v>
      </c>
      <c r="S64" s="58">
        <v>796</v>
      </c>
      <c r="T64" s="53"/>
      <c r="U64" s="52">
        <f t="shared" si="3"/>
        <v>0</v>
      </c>
      <c r="V64" s="50">
        <f t="shared" si="4"/>
        <v>0</v>
      </c>
    </row>
    <row r="65" spans="1:22" x14ac:dyDescent="0.25">
      <c r="A65" s="47" t="s">
        <v>64</v>
      </c>
      <c r="B65" s="46" t="s">
        <v>7</v>
      </c>
      <c r="C65" s="3" t="s">
        <v>8</v>
      </c>
      <c r="D65" s="3" t="str">
        <f t="shared" si="0"/>
        <v>08012    DZIV</v>
      </c>
      <c r="E65" s="46" t="s">
        <v>6</v>
      </c>
      <c r="F65" s="46" t="s">
        <v>48</v>
      </c>
      <c r="G65" s="3" t="s">
        <v>84</v>
      </c>
      <c r="H65" s="48" t="s">
        <v>161</v>
      </c>
      <c r="I65" s="46" t="s">
        <v>45</v>
      </c>
      <c r="J65" s="2" t="str">
        <f t="shared" si="1"/>
        <v>43 Ostali prihodi za posebne namjene</v>
      </c>
      <c r="K65" s="47">
        <v>3</v>
      </c>
      <c r="L65" s="47">
        <v>32</v>
      </c>
      <c r="M65" s="47">
        <v>321</v>
      </c>
      <c r="N65" s="48" t="s">
        <v>127</v>
      </c>
      <c r="O65" s="46" t="s">
        <v>13</v>
      </c>
      <c r="P65" s="2" t="str">
        <f t="shared" si="2"/>
        <v>3211 Službena putovanja</v>
      </c>
      <c r="Q65" s="53">
        <v>7433.13</v>
      </c>
      <c r="R65" s="58">
        <v>11000</v>
      </c>
      <c r="S65" s="58">
        <v>11000</v>
      </c>
      <c r="T65" s="53">
        <v>16246.1</v>
      </c>
      <c r="U65" s="52">
        <f t="shared" si="3"/>
        <v>218.56337774261988</v>
      </c>
      <c r="V65" s="50">
        <f t="shared" si="4"/>
        <v>147.69181818181818</v>
      </c>
    </row>
    <row r="66" spans="1:22" x14ac:dyDescent="0.25">
      <c r="A66" s="47" t="s">
        <v>64</v>
      </c>
      <c r="B66" s="46" t="s">
        <v>7</v>
      </c>
      <c r="C66" s="3" t="s">
        <v>8</v>
      </c>
      <c r="D66" s="3" t="str">
        <f t="shared" si="0"/>
        <v>08012    DZIV</v>
      </c>
      <c r="E66" s="46" t="s">
        <v>6</v>
      </c>
      <c r="F66" s="46" t="s">
        <v>48</v>
      </c>
      <c r="G66" s="3" t="s">
        <v>84</v>
      </c>
      <c r="H66" s="48" t="s">
        <v>161</v>
      </c>
      <c r="I66" s="46" t="s">
        <v>45</v>
      </c>
      <c r="J66" s="2" t="str">
        <f t="shared" si="1"/>
        <v>43 Ostali prihodi za posebne namjene</v>
      </c>
      <c r="K66" s="47">
        <v>3</v>
      </c>
      <c r="L66" s="47">
        <v>32</v>
      </c>
      <c r="M66" s="47">
        <v>321</v>
      </c>
      <c r="N66" s="48" t="s">
        <v>129</v>
      </c>
      <c r="O66" s="46" t="s">
        <v>15</v>
      </c>
      <c r="P66" s="2" t="str">
        <f t="shared" si="2"/>
        <v>3213 Stručno usavršavanje zaposlenika</v>
      </c>
      <c r="Q66" s="53">
        <v>3321.26</v>
      </c>
      <c r="R66" s="58">
        <v>9840</v>
      </c>
      <c r="S66" s="58">
        <v>9840</v>
      </c>
      <c r="T66" s="53">
        <v>21778.84</v>
      </c>
      <c r="U66" s="52">
        <f t="shared" si="3"/>
        <v>655.74029133521606</v>
      </c>
      <c r="V66" s="50">
        <f t="shared" si="4"/>
        <v>221.32967479674795</v>
      </c>
    </row>
    <row r="67" spans="1:22" x14ac:dyDescent="0.25">
      <c r="A67" s="47" t="s">
        <v>64</v>
      </c>
      <c r="B67" s="46" t="s">
        <v>7</v>
      </c>
      <c r="C67" s="3" t="s">
        <v>8</v>
      </c>
      <c r="D67" s="3" t="str">
        <f t="shared" ref="D67:D88" si="5">CONCATENATE(B67, "    ",C67)</f>
        <v>08012    DZIV</v>
      </c>
      <c r="E67" s="46" t="s">
        <v>6</v>
      </c>
      <c r="F67" s="46" t="s">
        <v>48</v>
      </c>
      <c r="G67" s="3" t="s">
        <v>84</v>
      </c>
      <c r="H67" s="48" t="s">
        <v>161</v>
      </c>
      <c r="I67" s="46" t="s">
        <v>45</v>
      </c>
      <c r="J67" s="2" t="str">
        <f t="shared" si="1"/>
        <v>43 Ostali prihodi za posebne namjene</v>
      </c>
      <c r="K67" s="47">
        <v>3</v>
      </c>
      <c r="L67" s="47">
        <v>32</v>
      </c>
      <c r="M67" s="47">
        <v>322</v>
      </c>
      <c r="N67" s="48" t="s">
        <v>131</v>
      </c>
      <c r="O67" s="46" t="s">
        <v>17</v>
      </c>
      <c r="P67" s="2" t="str">
        <f t="shared" si="2"/>
        <v>3221 Uredski materijal i ostali materijalni rashodi</v>
      </c>
      <c r="Q67" s="53">
        <v>650.44000000000005</v>
      </c>
      <c r="R67" s="58">
        <v>12582.12223770655</v>
      </c>
      <c r="S67" s="58">
        <v>12582</v>
      </c>
      <c r="T67" s="53">
        <v>13149.55</v>
      </c>
      <c r="U67" s="52">
        <f t="shared" si="3"/>
        <v>2021.6391980812987</v>
      </c>
      <c r="V67" s="50">
        <f t="shared" si="4"/>
        <v>104.51080909235415</v>
      </c>
    </row>
    <row r="68" spans="1:22" x14ac:dyDescent="0.25">
      <c r="A68" s="47" t="s">
        <v>64</v>
      </c>
      <c r="B68" s="46" t="s">
        <v>7</v>
      </c>
      <c r="C68" s="3" t="s">
        <v>8</v>
      </c>
      <c r="D68" s="3" t="str">
        <f t="shared" si="5"/>
        <v>08012    DZIV</v>
      </c>
      <c r="E68" s="46" t="s">
        <v>6</v>
      </c>
      <c r="F68" s="46" t="s">
        <v>48</v>
      </c>
      <c r="G68" s="3" t="s">
        <v>84</v>
      </c>
      <c r="H68" s="48" t="s">
        <v>161</v>
      </c>
      <c r="I68" s="46" t="s">
        <v>45</v>
      </c>
      <c r="J68" s="2" t="str">
        <f t="shared" ref="J68:J81" si="6">CONCATENATE(H68," ",I68)</f>
        <v>43 Ostali prihodi za posebne namjene</v>
      </c>
      <c r="K68" s="47">
        <v>3</v>
      </c>
      <c r="L68" s="47">
        <v>32</v>
      </c>
      <c r="M68" s="47">
        <v>323</v>
      </c>
      <c r="N68" s="48" t="s">
        <v>137</v>
      </c>
      <c r="O68" s="46" t="s">
        <v>23</v>
      </c>
      <c r="P68" s="2" t="str">
        <f t="shared" ref="P68:P81" si="7">CONCATENATE(N68," ",O68)</f>
        <v>3231 Usluge telefona, pošte i prijevoza</v>
      </c>
      <c r="Q68" s="53">
        <v>2216.62</v>
      </c>
      <c r="R68" s="58">
        <v>60536.204529165836</v>
      </c>
      <c r="S68" s="58">
        <v>60536</v>
      </c>
      <c r="T68" s="53">
        <v>74470.570000000007</v>
      </c>
      <c r="U68" s="52">
        <f t="shared" ref="U68:U88" si="8">IF(Q68=0, "0,0", T68/Q68*100)</f>
        <v>3359.645315841236</v>
      </c>
      <c r="V68" s="50">
        <f t="shared" ref="V68:V88" si="9">T68/S68*100</f>
        <v>123.01865005946875</v>
      </c>
    </row>
    <row r="69" spans="1:22" x14ac:dyDescent="0.25">
      <c r="A69" s="47" t="s">
        <v>64</v>
      </c>
      <c r="B69" s="46" t="s">
        <v>7</v>
      </c>
      <c r="C69" s="3" t="s">
        <v>8</v>
      </c>
      <c r="D69" s="3" t="str">
        <f t="shared" ref="D69" si="10">CONCATENATE(B69, "    ",C69)</f>
        <v>08012    DZIV</v>
      </c>
      <c r="E69" s="46" t="s">
        <v>6</v>
      </c>
      <c r="F69" s="46" t="s">
        <v>48</v>
      </c>
      <c r="G69" s="3" t="s">
        <v>84</v>
      </c>
      <c r="H69" s="48" t="s">
        <v>161</v>
      </c>
      <c r="I69" s="46" t="s">
        <v>45</v>
      </c>
      <c r="J69" s="2" t="str">
        <f t="shared" ref="J69" si="11">CONCATENATE(H69," ",I69)</f>
        <v>43 Ostali prihodi za posebne namjene</v>
      </c>
      <c r="K69" s="47">
        <v>3</v>
      </c>
      <c r="L69" s="47">
        <v>32</v>
      </c>
      <c r="M69" s="47">
        <v>323</v>
      </c>
      <c r="N69" s="48">
        <v>3232</v>
      </c>
      <c r="O69" s="46" t="s">
        <v>24</v>
      </c>
      <c r="P69" s="2" t="str">
        <f t="shared" si="7"/>
        <v>3232 Usluge tekućeg i investicijskog održavanja</v>
      </c>
      <c r="Q69" s="59">
        <v>0</v>
      </c>
      <c r="R69" s="58">
        <v>3125</v>
      </c>
      <c r="S69" s="58">
        <v>3125</v>
      </c>
      <c r="T69" s="54">
        <v>3562.5</v>
      </c>
      <c r="U69" s="52" t="str">
        <f t="shared" si="8"/>
        <v>0,0</v>
      </c>
      <c r="V69" s="50">
        <v>0</v>
      </c>
    </row>
    <row r="70" spans="1:22" x14ac:dyDescent="0.25">
      <c r="A70" s="47" t="s">
        <v>64</v>
      </c>
      <c r="B70" s="46" t="s">
        <v>7</v>
      </c>
      <c r="C70" s="3" t="s">
        <v>8</v>
      </c>
      <c r="D70" s="3" t="str">
        <f t="shared" si="5"/>
        <v>08012    DZIV</v>
      </c>
      <c r="E70" s="46" t="s">
        <v>6</v>
      </c>
      <c r="F70" s="46" t="s">
        <v>48</v>
      </c>
      <c r="G70" s="3" t="s">
        <v>84</v>
      </c>
      <c r="H70" s="48" t="s">
        <v>161</v>
      </c>
      <c r="I70" s="46" t="s">
        <v>45</v>
      </c>
      <c r="J70" s="2" t="str">
        <f t="shared" si="6"/>
        <v>43 Ostali prihodi za posebne namjene</v>
      </c>
      <c r="K70" s="47">
        <v>3</v>
      </c>
      <c r="L70" s="47">
        <v>32</v>
      </c>
      <c r="M70" s="47">
        <v>323</v>
      </c>
      <c r="N70" s="48" t="s">
        <v>139</v>
      </c>
      <c r="O70" s="46" t="s">
        <v>25</v>
      </c>
      <c r="P70" s="2" t="str">
        <f t="shared" si="7"/>
        <v>3233 Usluge promidžbe i informiranja</v>
      </c>
      <c r="Q70" s="53">
        <v>20232.41</v>
      </c>
      <c r="R70" s="58">
        <v>21590.3510518283</v>
      </c>
      <c r="S70" s="58">
        <v>21590</v>
      </c>
      <c r="T70" s="53">
        <v>22249.81</v>
      </c>
      <c r="U70" s="52">
        <f t="shared" si="8"/>
        <v>109.97113047827717</v>
      </c>
      <c r="V70" s="50">
        <f t="shared" si="9"/>
        <v>103.0560907827698</v>
      </c>
    </row>
    <row r="71" spans="1:22" x14ac:dyDescent="0.25">
      <c r="A71" s="47" t="s">
        <v>64</v>
      </c>
      <c r="B71" s="46" t="s">
        <v>7</v>
      </c>
      <c r="C71" s="3" t="s">
        <v>8</v>
      </c>
      <c r="D71" s="3" t="str">
        <f t="shared" si="5"/>
        <v>08012    DZIV</v>
      </c>
      <c r="E71" s="46" t="s">
        <v>6</v>
      </c>
      <c r="F71" s="46" t="s">
        <v>48</v>
      </c>
      <c r="G71" s="3" t="s">
        <v>84</v>
      </c>
      <c r="H71" s="48" t="s">
        <v>161</v>
      </c>
      <c r="I71" s="46" t="s">
        <v>45</v>
      </c>
      <c r="J71" s="2" t="str">
        <f t="shared" si="6"/>
        <v>43 Ostali prihodi za posebne namjene</v>
      </c>
      <c r="K71" s="47">
        <v>3</v>
      </c>
      <c r="L71" s="47">
        <v>32</v>
      </c>
      <c r="M71" s="47">
        <v>323</v>
      </c>
      <c r="N71" s="48" t="s">
        <v>141</v>
      </c>
      <c r="O71" s="46" t="s">
        <v>27</v>
      </c>
      <c r="P71" s="2" t="str">
        <f t="shared" si="7"/>
        <v>3235 Zakupnine i najamnine</v>
      </c>
      <c r="Q71" s="53">
        <v>54796.79</v>
      </c>
      <c r="R71" s="58">
        <v>110525.32085738935</v>
      </c>
      <c r="S71" s="58">
        <v>110525</v>
      </c>
      <c r="T71" s="53">
        <v>62592.19</v>
      </c>
      <c r="U71" s="52">
        <f t="shared" si="8"/>
        <v>114.22601579399085</v>
      </c>
      <c r="V71" s="50">
        <f t="shared" si="9"/>
        <v>56.631703234562316</v>
      </c>
    </row>
    <row r="72" spans="1:22" x14ac:dyDescent="0.25">
      <c r="A72" s="47" t="s">
        <v>64</v>
      </c>
      <c r="B72" s="46" t="s">
        <v>7</v>
      </c>
      <c r="C72" s="3" t="s">
        <v>8</v>
      </c>
      <c r="D72" s="3" t="str">
        <f t="shared" si="5"/>
        <v>08012    DZIV</v>
      </c>
      <c r="E72" s="46" t="s">
        <v>6</v>
      </c>
      <c r="F72" s="46" t="s">
        <v>48</v>
      </c>
      <c r="G72" s="3" t="s">
        <v>84</v>
      </c>
      <c r="H72" s="48" t="s">
        <v>161</v>
      </c>
      <c r="I72" s="46" t="s">
        <v>45</v>
      </c>
      <c r="J72" s="2" t="str">
        <f t="shared" si="6"/>
        <v>43 Ostali prihodi za posebne namjene</v>
      </c>
      <c r="K72" s="47">
        <v>3</v>
      </c>
      <c r="L72" s="47">
        <v>32</v>
      </c>
      <c r="M72" s="47">
        <v>323</v>
      </c>
      <c r="N72" s="48" t="s">
        <v>143</v>
      </c>
      <c r="O72" s="46" t="s">
        <v>29</v>
      </c>
      <c r="P72" s="2" t="str">
        <f t="shared" si="7"/>
        <v>3237 Intelektualne i osobne usluge</v>
      </c>
      <c r="Q72" s="53">
        <v>3763.53</v>
      </c>
      <c r="R72" s="58">
        <v>7256.2877430486424</v>
      </c>
      <c r="S72" s="58">
        <v>7256</v>
      </c>
      <c r="T72" s="53">
        <v>18112.5</v>
      </c>
      <c r="U72" s="52">
        <f t="shared" si="8"/>
        <v>481.26360092785234</v>
      </c>
      <c r="V72" s="50">
        <f t="shared" si="9"/>
        <v>249.62100330760748</v>
      </c>
    </row>
    <row r="73" spans="1:22" x14ac:dyDescent="0.25">
      <c r="A73" s="47" t="s">
        <v>64</v>
      </c>
      <c r="B73" s="46" t="s">
        <v>7</v>
      </c>
      <c r="C73" s="3" t="s">
        <v>8</v>
      </c>
      <c r="D73" s="3" t="str">
        <f t="shared" si="5"/>
        <v>08012    DZIV</v>
      </c>
      <c r="E73" s="46" t="s">
        <v>6</v>
      </c>
      <c r="F73" s="46" t="s">
        <v>48</v>
      </c>
      <c r="G73" s="3" t="s">
        <v>84</v>
      </c>
      <c r="H73" s="48" t="s">
        <v>161</v>
      </c>
      <c r="I73" s="46" t="s">
        <v>45</v>
      </c>
      <c r="J73" s="2" t="str">
        <f t="shared" si="6"/>
        <v>43 Ostali prihodi za posebne namjene</v>
      </c>
      <c r="K73" s="47">
        <v>3</v>
      </c>
      <c r="L73" s="47">
        <v>32</v>
      </c>
      <c r="M73" s="47">
        <v>323</v>
      </c>
      <c r="N73" s="48" t="s">
        <v>144</v>
      </c>
      <c r="O73" s="46" t="s">
        <v>30</v>
      </c>
      <c r="P73" s="2" t="str">
        <f t="shared" si="7"/>
        <v>3238 Računalne usluge</v>
      </c>
      <c r="Q73" s="53">
        <v>124215.7</v>
      </c>
      <c r="R73" s="58">
        <v>461497.00190523593</v>
      </c>
      <c r="S73" s="58">
        <v>461497</v>
      </c>
      <c r="T73" s="53">
        <v>139598.96</v>
      </c>
      <c r="U73" s="52">
        <f t="shared" si="8"/>
        <v>112.38431212801603</v>
      </c>
      <c r="V73" s="50">
        <f t="shared" si="9"/>
        <v>30.24915871609133</v>
      </c>
    </row>
    <row r="74" spans="1:22" x14ac:dyDescent="0.25">
      <c r="A74" s="47" t="s">
        <v>64</v>
      </c>
      <c r="B74" s="46" t="s">
        <v>7</v>
      </c>
      <c r="C74" s="3" t="s">
        <v>8</v>
      </c>
      <c r="D74" s="3" t="str">
        <f t="shared" si="5"/>
        <v>08012    DZIV</v>
      </c>
      <c r="E74" s="46" t="s">
        <v>6</v>
      </c>
      <c r="F74" s="46" t="s">
        <v>48</v>
      </c>
      <c r="G74" s="3" t="s">
        <v>84</v>
      </c>
      <c r="H74" s="48" t="s">
        <v>161</v>
      </c>
      <c r="I74" s="46" t="s">
        <v>45</v>
      </c>
      <c r="J74" s="2" t="str">
        <f t="shared" si="6"/>
        <v>43 Ostali prihodi za posebne namjene</v>
      </c>
      <c r="K74" s="47">
        <v>3</v>
      </c>
      <c r="L74" s="47">
        <v>32</v>
      </c>
      <c r="M74" s="47">
        <v>323</v>
      </c>
      <c r="N74" s="48" t="s">
        <v>145</v>
      </c>
      <c r="O74" s="46" t="s">
        <v>31</v>
      </c>
      <c r="P74" s="2" t="str">
        <f t="shared" si="7"/>
        <v>3239 Ostale usluge</v>
      </c>
      <c r="Q74" s="53">
        <v>9131.25</v>
      </c>
      <c r="R74" s="58">
        <v>14533.151353109031</v>
      </c>
      <c r="S74" s="58">
        <v>14533</v>
      </c>
      <c r="T74" s="53">
        <v>20048.080000000002</v>
      </c>
      <c r="U74" s="52">
        <f t="shared" si="8"/>
        <v>219.55460643394935</v>
      </c>
      <c r="V74" s="50">
        <f t="shared" si="9"/>
        <v>137.94866854744376</v>
      </c>
    </row>
    <row r="75" spans="1:22" x14ac:dyDescent="0.25">
      <c r="A75" s="47" t="s">
        <v>64</v>
      </c>
      <c r="B75" s="46" t="s">
        <v>7</v>
      </c>
      <c r="C75" s="3" t="s">
        <v>8</v>
      </c>
      <c r="D75" s="3" t="str">
        <f t="shared" si="5"/>
        <v>08012    DZIV</v>
      </c>
      <c r="E75" s="46" t="s">
        <v>6</v>
      </c>
      <c r="F75" s="46" t="s">
        <v>48</v>
      </c>
      <c r="G75" s="3" t="s">
        <v>84</v>
      </c>
      <c r="H75" s="48" t="s">
        <v>161</v>
      </c>
      <c r="I75" s="46" t="s">
        <v>45</v>
      </c>
      <c r="J75" s="2" t="str">
        <f t="shared" si="6"/>
        <v>43 Ostali prihodi za posebne namjene</v>
      </c>
      <c r="K75" s="47">
        <v>3</v>
      </c>
      <c r="L75" s="47">
        <v>32</v>
      </c>
      <c r="M75" s="47">
        <v>324</v>
      </c>
      <c r="N75" s="48" t="s">
        <v>146</v>
      </c>
      <c r="O75" s="46" t="s">
        <v>32</v>
      </c>
      <c r="P75" s="2" t="str">
        <f t="shared" si="7"/>
        <v>3241 Naknade troškova osobama izvan radnog odnosa</v>
      </c>
      <c r="Q75" s="55">
        <v>0</v>
      </c>
      <c r="R75" s="58">
        <v>4379.8500000000004</v>
      </c>
      <c r="S75" s="58">
        <v>4380</v>
      </c>
      <c r="T75" s="55">
        <v>0</v>
      </c>
      <c r="U75" s="52" t="str">
        <f t="shared" si="8"/>
        <v>0,0</v>
      </c>
      <c r="V75" s="50">
        <f t="shared" si="9"/>
        <v>0</v>
      </c>
    </row>
    <row r="76" spans="1:22" x14ac:dyDescent="0.25">
      <c r="A76" s="47" t="s">
        <v>64</v>
      </c>
      <c r="B76" s="46" t="s">
        <v>7</v>
      </c>
      <c r="C76" s="3" t="s">
        <v>8</v>
      </c>
      <c r="D76" s="3" t="str">
        <f t="shared" si="5"/>
        <v>08012    DZIV</v>
      </c>
      <c r="E76" s="46" t="s">
        <v>6</v>
      </c>
      <c r="F76" s="46" t="s">
        <v>48</v>
      </c>
      <c r="G76" s="3" t="s">
        <v>84</v>
      </c>
      <c r="H76" s="48" t="s">
        <v>161</v>
      </c>
      <c r="I76" s="46" t="s">
        <v>45</v>
      </c>
      <c r="J76" s="2" t="str">
        <f t="shared" si="6"/>
        <v>43 Ostali prihodi za posebne namjene</v>
      </c>
      <c r="K76" s="47">
        <v>3</v>
      </c>
      <c r="L76" s="47">
        <v>32</v>
      </c>
      <c r="M76" s="47">
        <v>329</v>
      </c>
      <c r="N76" s="48" t="s">
        <v>150</v>
      </c>
      <c r="O76" s="46" t="s">
        <v>34</v>
      </c>
      <c r="P76" s="2" t="str">
        <f t="shared" si="7"/>
        <v>3293 Reprezentacija</v>
      </c>
      <c r="Q76" s="53">
        <v>9600.2900000000009</v>
      </c>
      <c r="R76" s="58">
        <v>1990.8421262193906</v>
      </c>
      <c r="S76" s="58">
        <v>1991</v>
      </c>
      <c r="T76" s="53">
        <v>167.25</v>
      </c>
      <c r="U76" s="52">
        <f t="shared" si="8"/>
        <v>1.7421348730090442</v>
      </c>
      <c r="V76" s="50">
        <f t="shared" si="9"/>
        <v>8.400301356102462</v>
      </c>
    </row>
    <row r="77" spans="1:22" x14ac:dyDescent="0.25">
      <c r="A77" s="47" t="s">
        <v>64</v>
      </c>
      <c r="B77" s="46" t="s">
        <v>7</v>
      </c>
      <c r="C77" s="3" t="s">
        <v>8</v>
      </c>
      <c r="D77" s="3" t="str">
        <f t="shared" si="5"/>
        <v>08012    DZIV</v>
      </c>
      <c r="E77" s="46" t="s">
        <v>6</v>
      </c>
      <c r="F77" s="46" t="s">
        <v>48</v>
      </c>
      <c r="G77" s="3" t="s">
        <v>84</v>
      </c>
      <c r="H77" s="48" t="s">
        <v>161</v>
      </c>
      <c r="I77" s="46" t="s">
        <v>45</v>
      </c>
      <c r="J77" s="2" t="str">
        <f t="shared" si="6"/>
        <v>43 Ostali prihodi za posebne namjene</v>
      </c>
      <c r="K77" s="47">
        <v>3</v>
      </c>
      <c r="L77" s="47">
        <v>34</v>
      </c>
      <c r="M77" s="47">
        <v>343</v>
      </c>
      <c r="N77" s="48" t="s">
        <v>155</v>
      </c>
      <c r="O77" s="46" t="s">
        <v>39</v>
      </c>
      <c r="P77" s="2" t="str">
        <f t="shared" si="7"/>
        <v>3431 Bankarske usluge i usluge platnog prometa</v>
      </c>
      <c r="Q77" s="55">
        <v>0</v>
      </c>
      <c r="R77" s="58">
        <v>265.44561682925212</v>
      </c>
      <c r="S77" s="58">
        <v>265</v>
      </c>
      <c r="T77" s="55">
        <v>18.64</v>
      </c>
      <c r="U77" s="52" t="str">
        <f t="shared" si="8"/>
        <v>0,0</v>
      </c>
      <c r="V77" s="50">
        <f t="shared" si="9"/>
        <v>7.0339622641509436</v>
      </c>
    </row>
    <row r="78" spans="1:22" x14ac:dyDescent="0.25">
      <c r="A78" s="47" t="s">
        <v>64</v>
      </c>
      <c r="B78" s="46" t="s">
        <v>7</v>
      </c>
      <c r="C78" s="3" t="s">
        <v>8</v>
      </c>
      <c r="D78" s="3" t="str">
        <f t="shared" si="5"/>
        <v>08012    DZIV</v>
      </c>
      <c r="E78" s="46" t="s">
        <v>6</v>
      </c>
      <c r="F78" s="46" t="s">
        <v>48</v>
      </c>
      <c r="G78" s="3" t="s">
        <v>84</v>
      </c>
      <c r="H78" s="48" t="s">
        <v>161</v>
      </c>
      <c r="I78" s="46" t="s">
        <v>45</v>
      </c>
      <c r="J78" s="2" t="str">
        <f t="shared" si="6"/>
        <v>43 Ostali prihodi za posebne namjene</v>
      </c>
      <c r="K78" s="47">
        <v>4</v>
      </c>
      <c r="L78" s="47">
        <v>42</v>
      </c>
      <c r="M78" s="47">
        <v>422</v>
      </c>
      <c r="N78" s="48" t="s">
        <v>157</v>
      </c>
      <c r="O78" s="46" t="s">
        <v>41</v>
      </c>
      <c r="P78" s="2" t="str">
        <f t="shared" si="7"/>
        <v>4221 Uredska oprema i namještaj</v>
      </c>
      <c r="Q78" s="53">
        <v>21089.96</v>
      </c>
      <c r="R78" s="58">
        <v>20000</v>
      </c>
      <c r="S78" s="58">
        <v>20000</v>
      </c>
      <c r="T78" s="53">
        <v>40521.980000000003</v>
      </c>
      <c r="U78" s="52">
        <f t="shared" si="8"/>
        <v>192.13872382877921</v>
      </c>
      <c r="V78" s="50">
        <f t="shared" si="9"/>
        <v>202.60990000000004</v>
      </c>
    </row>
    <row r="79" spans="1:22" x14ac:dyDescent="0.25">
      <c r="A79" s="47" t="s">
        <v>64</v>
      </c>
      <c r="B79" s="46" t="s">
        <v>7</v>
      </c>
      <c r="C79" s="3" t="s">
        <v>8</v>
      </c>
      <c r="D79" s="3" t="str">
        <f t="shared" si="5"/>
        <v>08012    DZIV</v>
      </c>
      <c r="E79" s="46" t="s">
        <v>6</v>
      </c>
      <c r="F79" s="46" t="s">
        <v>48</v>
      </c>
      <c r="G79" s="3" t="s">
        <v>84</v>
      </c>
      <c r="H79" s="48" t="s">
        <v>161</v>
      </c>
      <c r="I79" s="46" t="s">
        <v>45</v>
      </c>
      <c r="J79" s="2" t="str">
        <f t="shared" si="6"/>
        <v>43 Ostali prihodi za posebne namjene</v>
      </c>
      <c r="K79" s="47">
        <v>4</v>
      </c>
      <c r="L79" s="47">
        <v>42</v>
      </c>
      <c r="M79" s="47">
        <v>422</v>
      </c>
      <c r="N79" s="48" t="s">
        <v>158</v>
      </c>
      <c r="O79" s="46" t="s">
        <v>42</v>
      </c>
      <c r="P79" s="2" t="str">
        <f t="shared" si="7"/>
        <v>4222 Komunikacijska oprema</v>
      </c>
      <c r="Q79" s="53">
        <v>1891.3</v>
      </c>
      <c r="R79" s="58">
        <v>130</v>
      </c>
      <c r="S79" s="58">
        <v>130</v>
      </c>
      <c r="T79" s="53"/>
      <c r="U79" s="52">
        <f t="shared" si="8"/>
        <v>0</v>
      </c>
      <c r="V79" s="50">
        <f t="shared" si="9"/>
        <v>0</v>
      </c>
    </row>
    <row r="80" spans="1:22" s="67" customFormat="1" x14ac:dyDescent="0.25">
      <c r="A80" s="62" t="s">
        <v>64</v>
      </c>
      <c r="B80" s="46" t="s">
        <v>7</v>
      </c>
      <c r="C80" s="63" t="s">
        <v>8</v>
      </c>
      <c r="D80" s="63" t="s">
        <v>86</v>
      </c>
      <c r="E80" s="46" t="s">
        <v>6</v>
      </c>
      <c r="F80" s="46" t="s">
        <v>48</v>
      </c>
      <c r="G80" s="63" t="s">
        <v>84</v>
      </c>
      <c r="H80" s="48">
        <v>43</v>
      </c>
      <c r="I80" s="46" t="s">
        <v>45</v>
      </c>
      <c r="J80" s="64" t="s">
        <v>206</v>
      </c>
      <c r="K80" s="62">
        <v>4</v>
      </c>
      <c r="L80" s="62">
        <v>42</v>
      </c>
      <c r="M80" s="62">
        <v>422</v>
      </c>
      <c r="N80" s="48">
        <v>4223</v>
      </c>
      <c r="O80" s="46" t="s">
        <v>43</v>
      </c>
      <c r="P80" s="2" t="s">
        <v>202</v>
      </c>
      <c r="Q80" s="58">
        <v>0</v>
      </c>
      <c r="R80" s="58">
        <v>7193</v>
      </c>
      <c r="S80" s="58">
        <v>7193</v>
      </c>
      <c r="T80" s="58">
        <v>7193.43</v>
      </c>
      <c r="U80" s="65"/>
      <c r="V80" s="66"/>
    </row>
    <row r="81" spans="1:22" x14ac:dyDescent="0.25">
      <c r="A81" s="47" t="s">
        <v>64</v>
      </c>
      <c r="B81" s="46" t="s">
        <v>7</v>
      </c>
      <c r="C81" s="3" t="s">
        <v>8</v>
      </c>
      <c r="D81" s="3" t="str">
        <f t="shared" si="5"/>
        <v>08012    DZIV</v>
      </c>
      <c r="E81" s="46" t="s">
        <v>6</v>
      </c>
      <c r="F81" s="46" t="s">
        <v>48</v>
      </c>
      <c r="G81" s="3" t="s">
        <v>84</v>
      </c>
      <c r="H81" s="48" t="s">
        <v>161</v>
      </c>
      <c r="I81" s="46" t="s">
        <v>45</v>
      </c>
      <c r="J81" s="2" t="str">
        <f t="shared" si="6"/>
        <v>43 Ostali prihodi za posebne namjene</v>
      </c>
      <c r="K81" s="47">
        <v>4</v>
      </c>
      <c r="L81" s="47">
        <v>42</v>
      </c>
      <c r="M81" s="47">
        <v>424</v>
      </c>
      <c r="N81" s="48" t="s">
        <v>164</v>
      </c>
      <c r="O81" s="46" t="s">
        <v>49</v>
      </c>
      <c r="P81" s="2" t="str">
        <f t="shared" si="7"/>
        <v>4241 Knjige</v>
      </c>
      <c r="Q81" s="55">
        <v>0</v>
      </c>
      <c r="R81" s="58">
        <v>1350</v>
      </c>
      <c r="S81" s="58">
        <v>1350</v>
      </c>
      <c r="T81" s="53">
        <v>643.91</v>
      </c>
      <c r="U81" s="52" t="str">
        <f t="shared" si="8"/>
        <v>0,0</v>
      </c>
      <c r="V81" s="50">
        <f t="shared" si="9"/>
        <v>47.697037037037035</v>
      </c>
    </row>
    <row r="82" spans="1:22" x14ac:dyDescent="0.25">
      <c r="A82" s="47" t="s">
        <v>66</v>
      </c>
      <c r="B82" s="5" t="s">
        <v>7</v>
      </c>
      <c r="C82" s="5" t="s">
        <v>8</v>
      </c>
      <c r="D82" s="3" t="str">
        <f t="shared" si="5"/>
        <v>08012    DZIV</v>
      </c>
      <c r="E82" s="4" t="s">
        <v>4</v>
      </c>
      <c r="F82" s="3" t="s">
        <v>5</v>
      </c>
      <c r="G82" s="3" t="s">
        <v>84</v>
      </c>
      <c r="H82" s="6">
        <v>11</v>
      </c>
      <c r="I82" s="3" t="s">
        <v>9</v>
      </c>
      <c r="J82" s="3" t="str">
        <f t="shared" ref="J82:J88" si="12">CONCATENATE(H82, "    ", I82)</f>
        <v>11    Opći prihodi i primici</v>
      </c>
      <c r="K82" s="49">
        <v>6</v>
      </c>
      <c r="L82" s="49">
        <v>67</v>
      </c>
      <c r="M82" s="49">
        <v>671</v>
      </c>
      <c r="N82" s="7" t="s">
        <v>57</v>
      </c>
      <c r="O82" s="8" t="s">
        <v>90</v>
      </c>
      <c r="P82" s="3" t="str">
        <f t="shared" ref="P82:P88" si="13">CONCATENATE(N82, "   ", O82)</f>
        <v>671 - izvor 11   Prihodi iz nadležnog proračuna za financ.redovne djelatn.prorač.korisnika</v>
      </c>
      <c r="Q82" s="59">
        <v>2234372.19</v>
      </c>
      <c r="R82" s="73">
        <v>2924803</v>
      </c>
      <c r="S82" s="73">
        <v>2880503</v>
      </c>
      <c r="T82" s="73">
        <v>2876942.53</v>
      </c>
      <c r="U82" s="52">
        <f t="shared" si="8"/>
        <v>128.7584290064047</v>
      </c>
      <c r="V82" s="50">
        <f t="shared" si="9"/>
        <v>99.876394157548177</v>
      </c>
    </row>
    <row r="83" spans="1:22" x14ac:dyDescent="0.25">
      <c r="A83" s="47" t="s">
        <v>66</v>
      </c>
      <c r="B83" s="5" t="s">
        <v>7</v>
      </c>
      <c r="C83" s="5" t="s">
        <v>8</v>
      </c>
      <c r="D83" s="3" t="str">
        <f t="shared" si="5"/>
        <v>08012    DZIV</v>
      </c>
      <c r="E83" s="4" t="s">
        <v>4</v>
      </c>
      <c r="F83" s="3" t="s">
        <v>5</v>
      </c>
      <c r="G83" s="3" t="s">
        <v>84</v>
      </c>
      <c r="H83" s="6">
        <v>31</v>
      </c>
      <c r="I83" s="3" t="s">
        <v>44</v>
      </c>
      <c r="J83" s="3" t="str">
        <f t="shared" si="12"/>
        <v>31    Vlastiti prihodi</v>
      </c>
      <c r="K83" s="49">
        <v>6</v>
      </c>
      <c r="L83" s="49">
        <v>66</v>
      </c>
      <c r="M83" s="49">
        <v>661</v>
      </c>
      <c r="N83" s="7">
        <v>6615</v>
      </c>
      <c r="O83" s="8" t="s">
        <v>58</v>
      </c>
      <c r="P83" s="3" t="str">
        <f t="shared" si="13"/>
        <v>6615   Prihodi od pruženih usluga</v>
      </c>
      <c r="Q83" s="59">
        <v>0</v>
      </c>
      <c r="R83" s="73">
        <v>1000</v>
      </c>
      <c r="S83" s="73">
        <v>1000</v>
      </c>
      <c r="T83" s="73">
        <v>0</v>
      </c>
      <c r="U83" s="52" t="str">
        <f t="shared" si="8"/>
        <v>0,0</v>
      </c>
      <c r="V83" s="50">
        <f t="shared" si="9"/>
        <v>0</v>
      </c>
    </row>
    <row r="84" spans="1:22" x14ac:dyDescent="0.25">
      <c r="A84" s="47" t="s">
        <v>66</v>
      </c>
      <c r="B84" s="5" t="s">
        <v>7</v>
      </c>
      <c r="C84" s="5" t="s">
        <v>8</v>
      </c>
      <c r="D84" s="3" t="str">
        <f t="shared" si="5"/>
        <v>08012    DZIV</v>
      </c>
      <c r="E84" s="4" t="s">
        <v>4</v>
      </c>
      <c r="F84" s="3" t="s">
        <v>5</v>
      </c>
      <c r="G84" s="3" t="s">
        <v>84</v>
      </c>
      <c r="H84" s="6">
        <v>43</v>
      </c>
      <c r="I84" s="3" t="s">
        <v>45</v>
      </c>
      <c r="J84" s="3" t="str">
        <f t="shared" si="12"/>
        <v>43    Ostali prihodi za posebne namjene</v>
      </c>
      <c r="K84" s="49">
        <v>6</v>
      </c>
      <c r="L84" s="49">
        <v>65</v>
      </c>
      <c r="M84" s="49">
        <v>651</v>
      </c>
      <c r="N84" s="7">
        <v>65148</v>
      </c>
      <c r="O84" s="8" t="s">
        <v>59</v>
      </c>
      <c r="P84" s="3" t="str">
        <f t="shared" si="13"/>
        <v>65148   Ostale naknade i pristojbe za posebne namjene</v>
      </c>
      <c r="Q84" s="59">
        <v>1238810.52</v>
      </c>
      <c r="R84" s="73">
        <v>1250000</v>
      </c>
      <c r="S84" s="73">
        <v>1250000</v>
      </c>
      <c r="T84" s="73">
        <v>1198466.8999999999</v>
      </c>
      <c r="U84" s="52">
        <f t="shared" si="8"/>
        <v>96.743358298248864</v>
      </c>
      <c r="V84" s="50">
        <f t="shared" si="9"/>
        <v>95.877351999999988</v>
      </c>
    </row>
    <row r="85" spans="1:22" x14ac:dyDescent="0.25">
      <c r="A85" s="47" t="s">
        <v>66</v>
      </c>
      <c r="B85" s="5" t="s">
        <v>7</v>
      </c>
      <c r="C85" s="5" t="s">
        <v>8</v>
      </c>
      <c r="D85" s="3" t="str">
        <f t="shared" si="5"/>
        <v>08012    DZIV</v>
      </c>
      <c r="E85" s="4" t="s">
        <v>6</v>
      </c>
      <c r="F85" s="3" t="s">
        <v>48</v>
      </c>
      <c r="G85" s="3" t="s">
        <v>84</v>
      </c>
      <c r="H85" s="6">
        <v>43</v>
      </c>
      <c r="I85" s="3" t="s">
        <v>45</v>
      </c>
      <c r="J85" s="3" t="str">
        <f t="shared" si="12"/>
        <v>43    Ostali prihodi za posebne namjene</v>
      </c>
      <c r="K85" s="49">
        <v>6</v>
      </c>
      <c r="L85" s="49">
        <v>65</v>
      </c>
      <c r="M85" s="49">
        <v>652</v>
      </c>
      <c r="N85" s="7">
        <v>65268</v>
      </c>
      <c r="O85" s="8" t="s">
        <v>60</v>
      </c>
      <c r="P85" s="3" t="str">
        <f t="shared" si="13"/>
        <v xml:space="preserve">65268   Ostali prihodi za posebne namjene </v>
      </c>
      <c r="Q85" s="59">
        <v>774163.48</v>
      </c>
      <c r="R85" s="73">
        <v>270000</v>
      </c>
      <c r="S85" s="73">
        <v>270000</v>
      </c>
      <c r="T85" s="73">
        <f>282004.84</f>
        <v>282004.84000000003</v>
      </c>
      <c r="U85" s="52">
        <f t="shared" si="8"/>
        <v>36.427039932185906</v>
      </c>
      <c r="V85" s="50">
        <f t="shared" si="9"/>
        <v>104.44623703703704</v>
      </c>
    </row>
    <row r="86" spans="1:22" x14ac:dyDescent="0.25">
      <c r="A86" s="47" t="s">
        <v>66</v>
      </c>
      <c r="B86" s="5" t="s">
        <v>7</v>
      </c>
      <c r="C86" s="5" t="s">
        <v>8</v>
      </c>
      <c r="D86" s="3" t="str">
        <f t="shared" si="5"/>
        <v>08012    DZIV</v>
      </c>
      <c r="E86" s="4" t="s">
        <v>4</v>
      </c>
      <c r="F86" s="3" t="s">
        <v>5</v>
      </c>
      <c r="G86" s="3" t="s">
        <v>84</v>
      </c>
      <c r="H86" s="6">
        <v>51</v>
      </c>
      <c r="I86" s="3" t="s">
        <v>46</v>
      </c>
      <c r="J86" s="3" t="str">
        <f t="shared" si="12"/>
        <v>51    Pomoći EU</v>
      </c>
      <c r="K86" s="49">
        <v>6</v>
      </c>
      <c r="L86" s="49">
        <v>63</v>
      </c>
      <c r="M86" s="49">
        <v>632</v>
      </c>
      <c r="N86" s="7">
        <v>632311800</v>
      </c>
      <c r="O86" s="8" t="s">
        <v>61</v>
      </c>
      <c r="P86" s="3" t="str">
        <f t="shared" si="13"/>
        <v>632311800   Tekuće pomoći od institucija i tijela EU - refundacije putnih troškova</v>
      </c>
      <c r="Q86" s="59">
        <v>14103.19</v>
      </c>
      <c r="R86" s="73">
        <v>5000</v>
      </c>
      <c r="S86" s="73">
        <v>5000</v>
      </c>
      <c r="T86" s="73">
        <v>21800.01</v>
      </c>
      <c r="U86" s="52">
        <f t="shared" si="8"/>
        <v>154.57502877008676</v>
      </c>
      <c r="V86" s="50">
        <f t="shared" si="9"/>
        <v>436.00019999999995</v>
      </c>
    </row>
    <row r="87" spans="1:22" x14ac:dyDescent="0.25">
      <c r="A87" s="47" t="s">
        <v>66</v>
      </c>
      <c r="B87" s="5" t="s">
        <v>7</v>
      </c>
      <c r="C87" s="5" t="s">
        <v>8</v>
      </c>
      <c r="D87" s="3" t="str">
        <f t="shared" si="5"/>
        <v>08012    DZIV</v>
      </c>
      <c r="E87" s="4" t="s">
        <v>4</v>
      </c>
      <c r="F87" s="3" t="s">
        <v>5</v>
      </c>
      <c r="G87" s="3" t="s">
        <v>84</v>
      </c>
      <c r="H87" s="6">
        <v>51</v>
      </c>
      <c r="I87" s="3" t="s">
        <v>46</v>
      </c>
      <c r="J87" s="3" t="str">
        <f t="shared" si="12"/>
        <v>51    Pomoći EU</v>
      </c>
      <c r="K87" s="49">
        <v>6</v>
      </c>
      <c r="L87" s="49">
        <v>63</v>
      </c>
      <c r="M87" s="49">
        <v>632</v>
      </c>
      <c r="N87" s="7">
        <v>632311700</v>
      </c>
      <c r="O87" s="8" t="s">
        <v>62</v>
      </c>
      <c r="P87" s="3" t="str">
        <f t="shared" si="13"/>
        <v>632311700   Tekuće pomoći od institucija i tijela EU - ostalo</v>
      </c>
      <c r="Q87" s="59">
        <v>25130.52</v>
      </c>
      <c r="R87" s="73">
        <v>4358</v>
      </c>
      <c r="S87" s="73">
        <v>4358</v>
      </c>
      <c r="T87" s="73">
        <v>0</v>
      </c>
      <c r="U87" s="52">
        <f t="shared" si="8"/>
        <v>0</v>
      </c>
      <c r="V87" s="50">
        <f t="shared" si="9"/>
        <v>0</v>
      </c>
    </row>
    <row r="88" spans="1:22" x14ac:dyDescent="0.25">
      <c r="A88" s="47" t="s">
        <v>66</v>
      </c>
      <c r="B88" s="5" t="s">
        <v>7</v>
      </c>
      <c r="C88" s="5" t="s">
        <v>8</v>
      </c>
      <c r="D88" s="3" t="str">
        <f t="shared" si="5"/>
        <v>08012    DZIV</v>
      </c>
      <c r="E88" s="4" t="s">
        <v>4</v>
      </c>
      <c r="F88" s="3" t="s">
        <v>5</v>
      </c>
      <c r="G88" s="3" t="s">
        <v>84</v>
      </c>
      <c r="H88" s="6">
        <v>52</v>
      </c>
      <c r="I88" s="3" t="s">
        <v>47</v>
      </c>
      <c r="J88" s="3" t="str">
        <f t="shared" si="12"/>
        <v>52    Ostale pomoći</v>
      </c>
      <c r="K88" s="49">
        <v>6</v>
      </c>
      <c r="L88" s="49">
        <v>63</v>
      </c>
      <c r="M88" s="49">
        <v>632</v>
      </c>
      <c r="N88" s="7">
        <v>632112000</v>
      </c>
      <c r="O88" s="8" t="s">
        <v>63</v>
      </c>
      <c r="P88" s="3" t="str">
        <f t="shared" si="13"/>
        <v>632112000   Tekuće pomoći od međunarodnih organizacija</v>
      </c>
      <c r="Q88" s="59">
        <v>22426.11</v>
      </c>
      <c r="R88" s="73">
        <v>10000</v>
      </c>
      <c r="S88" s="73">
        <v>10000</v>
      </c>
      <c r="T88" s="73">
        <v>13306.25</v>
      </c>
      <c r="U88" s="52">
        <f t="shared" si="8"/>
        <v>59.333740893984732</v>
      </c>
      <c r="V88" s="50">
        <f t="shared" si="9"/>
        <v>133.0625</v>
      </c>
    </row>
    <row r="89" spans="1:22" x14ac:dyDescent="0.25">
      <c r="Q89" s="56"/>
      <c r="R89" s="56"/>
      <c r="S89" s="56"/>
      <c r="T89" s="56"/>
    </row>
    <row r="90" spans="1:22" x14ac:dyDescent="0.25">
      <c r="Q90" s="56"/>
      <c r="R90" s="56"/>
      <c r="S90" s="56"/>
      <c r="T90" s="56"/>
    </row>
  </sheetData>
  <autoFilter ref="A3:V88" xr:uid="{CA506723-4675-454A-B8C9-C1A235BF09B4}"/>
  <phoneticPr fontId="20" type="noConversion"/>
  <dataValidations count="2">
    <dataValidation type="list" allowBlank="1" showInputMessage="1" showErrorMessage="1" errorTitle="GREŠKA" error="Za unos odaberite vrijednost iz padajućeg izbornika!" prompt="Molimo odaberite vrijednost iz padajućeg izbornika!" sqref="N82:N88" xr:uid="{F427ABB5-D8BF-48A4-9611-899F161204A9}">
      <formula1>#REF!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82:E88" xr:uid="{40D44FDB-0347-4057-9698-8A2E744876C8}">
      <formula1>$AC$3:$AC$235</formula1>
    </dataValidation>
  </dataValidations>
  <pageMargins left="0.7" right="0.7" top="0.75" bottom="0.75" header="0.3" footer="0.3"/>
  <pageSetup paperSize="9" fitToWidth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6B3B-4737-4046-98F2-DBB60A2ECA93}">
  <sheetPr>
    <tabColor theme="5" tint="0.59999389629810485"/>
    <pageSetUpPr fitToPage="1"/>
  </sheetPr>
  <dimension ref="B3:I38"/>
  <sheetViews>
    <sheetView topLeftCell="A16" zoomScaleNormal="100" workbookViewId="0">
      <selection activeCell="H35" sqref="H35"/>
    </sheetView>
  </sheetViews>
  <sheetFormatPr defaultRowHeight="15" x14ac:dyDescent="0.25"/>
  <cols>
    <col min="1" max="2" width="9.140625" customWidth="1"/>
    <col min="3" max="3" width="24.85546875" customWidth="1"/>
    <col min="4" max="4" width="17.85546875" customWidth="1"/>
    <col min="5" max="5" width="17" customWidth="1"/>
    <col min="6" max="6" width="18.85546875" customWidth="1"/>
    <col min="7" max="7" width="21.28515625" customWidth="1"/>
    <col min="8" max="8" width="22.42578125" customWidth="1"/>
    <col min="9" max="9" width="22.5703125" bestFit="1" customWidth="1"/>
  </cols>
  <sheetData>
    <row r="3" spans="2:8" ht="15.75" x14ac:dyDescent="0.3">
      <c r="B3" s="20"/>
      <c r="C3" s="21"/>
      <c r="D3" s="21"/>
      <c r="E3" s="27"/>
      <c r="F3" s="21"/>
      <c r="G3" s="21"/>
      <c r="H3" s="21"/>
    </row>
    <row r="4" spans="2:8" ht="15.75" x14ac:dyDescent="0.3">
      <c r="B4" s="21"/>
      <c r="C4" s="21"/>
      <c r="D4" s="21"/>
      <c r="E4" s="27"/>
      <c r="F4" s="21"/>
      <c r="G4" s="21"/>
      <c r="H4" s="21"/>
    </row>
    <row r="5" spans="2:8" ht="30.75" customHeight="1" thickBot="1" x14ac:dyDescent="0.3">
      <c r="B5" s="22"/>
      <c r="C5" s="23" t="s">
        <v>93</v>
      </c>
      <c r="D5" s="85" t="s">
        <v>94</v>
      </c>
      <c r="E5" s="86"/>
      <c r="F5" s="86"/>
      <c r="G5" s="87"/>
      <c r="H5" s="22"/>
    </row>
    <row r="6" spans="2:8" ht="15.75" thickBot="1" x14ac:dyDescent="0.3">
      <c r="B6" s="22"/>
      <c r="C6" s="24" t="s">
        <v>95</v>
      </c>
      <c r="D6" s="88" t="s">
        <v>224</v>
      </c>
      <c r="E6" s="89"/>
      <c r="F6" s="89"/>
      <c r="G6" s="90"/>
      <c r="H6" s="22"/>
    </row>
    <row r="7" spans="2:8" ht="15.75" thickBot="1" x14ac:dyDescent="0.3">
      <c r="B7" s="25"/>
      <c r="C7" s="24" t="s">
        <v>96</v>
      </c>
      <c r="D7" s="88" t="s">
        <v>97</v>
      </c>
      <c r="E7" s="89"/>
      <c r="F7" s="89"/>
      <c r="G7" s="90"/>
      <c r="H7" s="22"/>
    </row>
    <row r="8" spans="2:8" ht="15.75" thickBot="1" x14ac:dyDescent="0.3">
      <c r="B8" s="26"/>
      <c r="C8" s="24" t="s">
        <v>98</v>
      </c>
      <c r="D8" s="88" t="s">
        <v>99</v>
      </c>
      <c r="E8" s="89"/>
      <c r="F8" s="89"/>
      <c r="G8" s="90"/>
      <c r="H8" s="22"/>
    </row>
    <row r="9" spans="2:8" ht="15.75" thickBot="1" x14ac:dyDescent="0.3">
      <c r="B9" s="26"/>
      <c r="C9" s="24" t="s">
        <v>100</v>
      </c>
      <c r="D9" s="91" t="s">
        <v>101</v>
      </c>
      <c r="E9" s="92"/>
      <c r="F9" s="89"/>
      <c r="G9" s="90"/>
      <c r="H9" s="22"/>
    </row>
    <row r="10" spans="2:8" x14ac:dyDescent="0.25">
      <c r="B10" s="26"/>
      <c r="C10" s="26"/>
      <c r="D10" s="22"/>
      <c r="E10" s="22"/>
      <c r="F10" s="22"/>
      <c r="G10" s="22"/>
      <c r="H10" s="22"/>
    </row>
    <row r="11" spans="2:8" ht="15.75" x14ac:dyDescent="0.3">
      <c r="B11" s="21"/>
      <c r="C11" s="83" t="s">
        <v>102</v>
      </c>
      <c r="D11" s="84"/>
      <c r="E11" s="84"/>
      <c r="F11" s="84"/>
      <c r="G11" s="84"/>
      <c r="H11" s="22"/>
    </row>
    <row r="12" spans="2:8" ht="15.75" x14ac:dyDescent="0.3">
      <c r="B12" s="21"/>
      <c r="C12" s="28"/>
      <c r="D12" s="21"/>
      <c r="E12" s="27"/>
      <c r="F12" s="21"/>
      <c r="G12" s="21"/>
      <c r="H12" s="22"/>
    </row>
    <row r="13" spans="2:8" ht="15.75" x14ac:dyDescent="0.3">
      <c r="B13" s="21"/>
      <c r="C13" s="83" t="s">
        <v>103</v>
      </c>
      <c r="D13" s="84"/>
      <c r="E13" s="84"/>
      <c r="F13" s="84"/>
      <c r="G13" s="84"/>
      <c r="H13" s="22"/>
    </row>
    <row r="14" spans="2:8" ht="15.75" x14ac:dyDescent="0.3">
      <c r="B14" s="21"/>
      <c r="C14" s="28"/>
      <c r="D14" s="21"/>
      <c r="E14" s="27"/>
      <c r="F14" s="21"/>
      <c r="G14" s="21"/>
      <c r="H14" s="22"/>
    </row>
    <row r="15" spans="2:8" ht="15.75" x14ac:dyDescent="0.3">
      <c r="B15" s="21"/>
      <c r="C15" s="83" t="s">
        <v>104</v>
      </c>
      <c r="D15" s="84"/>
      <c r="E15" s="84"/>
      <c r="F15" s="84"/>
      <c r="G15" s="84"/>
      <c r="H15" s="29"/>
    </row>
    <row r="16" spans="2:8" x14ac:dyDescent="0.25">
      <c r="B16" s="30"/>
      <c r="C16" s="30"/>
      <c r="D16" s="22"/>
      <c r="E16" s="22"/>
      <c r="F16" s="22"/>
      <c r="G16" s="31"/>
      <c r="H16" s="29"/>
    </row>
    <row r="17" spans="2:9" ht="45.75" customHeight="1" x14ac:dyDescent="0.25">
      <c r="B17" s="38"/>
      <c r="C17" s="38"/>
      <c r="D17" s="39" t="s">
        <v>165</v>
      </c>
      <c r="E17" s="39" t="s">
        <v>212</v>
      </c>
      <c r="F17" s="39" t="s">
        <v>213</v>
      </c>
      <c r="G17" s="39" t="s">
        <v>211</v>
      </c>
      <c r="H17" s="43" t="s">
        <v>222</v>
      </c>
      <c r="I17" s="43" t="s">
        <v>223</v>
      </c>
    </row>
    <row r="18" spans="2:9" x14ac:dyDescent="0.25">
      <c r="B18" s="32"/>
      <c r="C18" s="32" t="s">
        <v>105</v>
      </c>
      <c r="D18" s="69">
        <f>D19+D20</f>
        <v>4309006.01</v>
      </c>
      <c r="E18" s="69">
        <f t="shared" ref="E18:G18" si="0">E19+E20</f>
        <v>4465161</v>
      </c>
      <c r="F18" s="69">
        <f t="shared" si="0"/>
        <v>4420861</v>
      </c>
      <c r="G18" s="69">
        <f t="shared" si="0"/>
        <v>4392520</v>
      </c>
      <c r="H18" s="69">
        <f>G18/D18*100</f>
        <v>101.93812656111845</v>
      </c>
      <c r="I18" s="69">
        <f>G18/F18*100</f>
        <v>99.358925783914046</v>
      </c>
    </row>
    <row r="19" spans="2:9" x14ac:dyDescent="0.25">
      <c r="B19" s="33">
        <v>6</v>
      </c>
      <c r="C19" s="32" t="s">
        <v>106</v>
      </c>
      <c r="D19" s="70">
        <v>4309006.01</v>
      </c>
      <c r="E19" s="70">
        <v>4465161</v>
      </c>
      <c r="F19" s="70">
        <v>4420861</v>
      </c>
      <c r="G19" s="71">
        <v>4392520</v>
      </c>
      <c r="H19" s="71">
        <f>G19/D19*100</f>
        <v>101.93812656111845</v>
      </c>
      <c r="I19" s="71">
        <f>G19/F19*100</f>
        <v>99.358925783914046</v>
      </c>
    </row>
    <row r="20" spans="2:9" x14ac:dyDescent="0.25">
      <c r="B20" s="33">
        <v>7</v>
      </c>
      <c r="C20" s="34" t="s">
        <v>107</v>
      </c>
      <c r="D20" s="70">
        <v>0</v>
      </c>
      <c r="E20" s="70">
        <v>0</v>
      </c>
      <c r="F20" s="70">
        <v>0</v>
      </c>
      <c r="G20" s="71">
        <v>0</v>
      </c>
      <c r="H20" s="71"/>
      <c r="I20" s="71">
        <v>0</v>
      </c>
    </row>
    <row r="21" spans="2:9" x14ac:dyDescent="0.25">
      <c r="B21" s="35"/>
      <c r="C21" s="34" t="s">
        <v>108</v>
      </c>
      <c r="D21" s="72">
        <f>D22+D23</f>
        <v>3596643.6300000008</v>
      </c>
      <c r="E21" s="72">
        <f t="shared" ref="E21:G21" si="1">E22+E23</f>
        <v>4987154.2617917573</v>
      </c>
      <c r="F21" s="72">
        <f t="shared" si="1"/>
        <v>4942854</v>
      </c>
      <c r="G21" s="72">
        <f t="shared" si="1"/>
        <v>4492310.33</v>
      </c>
      <c r="H21" s="72">
        <f t="shared" ref="H21:H23" si="2">G21/D21*100</f>
        <v>124.90284810341355</v>
      </c>
      <c r="I21" s="72">
        <f>G21/F21*100</f>
        <v>90.88494885748193</v>
      </c>
    </row>
    <row r="22" spans="2:9" x14ac:dyDescent="0.25">
      <c r="B22" s="35">
        <v>3</v>
      </c>
      <c r="C22" s="32" t="s">
        <v>109</v>
      </c>
      <c r="D22" s="36">
        <v>3568086.1100000008</v>
      </c>
      <c r="E22" s="36">
        <v>4954091.2617917573</v>
      </c>
      <c r="F22" s="36">
        <v>4909791</v>
      </c>
      <c r="G22" s="42">
        <v>4439833.7300000004</v>
      </c>
      <c r="H22" s="42">
        <f t="shared" si="2"/>
        <v>124.43179881664905</v>
      </c>
      <c r="I22" s="42">
        <f>G22/F22*100</f>
        <v>90.428161402389634</v>
      </c>
    </row>
    <row r="23" spans="2:9" x14ac:dyDescent="0.25">
      <c r="B23" s="33">
        <v>4</v>
      </c>
      <c r="C23" s="34" t="s">
        <v>110</v>
      </c>
      <c r="D23" s="36">
        <v>28557.519999999997</v>
      </c>
      <c r="E23" s="36">
        <v>33063</v>
      </c>
      <c r="F23" s="36">
        <v>33063</v>
      </c>
      <c r="G23" s="42">
        <v>52476.600000000006</v>
      </c>
      <c r="H23" s="42">
        <f t="shared" si="2"/>
        <v>183.75755317688655</v>
      </c>
      <c r="I23" s="42">
        <f>G23/F23*100</f>
        <v>158.71699482805553</v>
      </c>
    </row>
    <row r="24" spans="2:9" ht="30" x14ac:dyDescent="0.25">
      <c r="B24" s="32"/>
      <c r="C24" s="32" t="s">
        <v>111</v>
      </c>
      <c r="D24" s="69">
        <f>D18-D21</f>
        <v>712362.37999999896</v>
      </c>
      <c r="E24" s="69">
        <f>E18-E21</f>
        <v>-521993.26179175731</v>
      </c>
      <c r="F24" s="69">
        <f>F18-F21</f>
        <v>-521993</v>
      </c>
      <c r="G24" s="69">
        <f t="shared" ref="G24" si="3">G18-G21</f>
        <v>-99790.330000000075</v>
      </c>
      <c r="H24" s="69"/>
      <c r="I24" s="69"/>
    </row>
    <row r="25" spans="2:9" ht="15.75" x14ac:dyDescent="0.3">
      <c r="B25" s="21"/>
      <c r="C25" s="93"/>
      <c r="D25" s="94"/>
      <c r="E25" s="94"/>
      <c r="F25" s="94"/>
      <c r="G25" s="94"/>
      <c r="H25" s="22"/>
    </row>
    <row r="26" spans="2:9" ht="15.75" x14ac:dyDescent="0.3">
      <c r="B26" s="21"/>
      <c r="C26" s="95" t="s">
        <v>112</v>
      </c>
      <c r="D26" s="94"/>
      <c r="E26" s="94"/>
      <c r="F26" s="94"/>
      <c r="G26" s="94"/>
    </row>
    <row r="27" spans="2:9" x14ac:dyDescent="0.25">
      <c r="B27" s="30"/>
      <c r="C27" s="76"/>
      <c r="D27" s="77"/>
      <c r="E27" s="77"/>
      <c r="F27" s="77"/>
      <c r="G27" s="78"/>
    </row>
    <row r="28" spans="2:9" ht="39" customHeight="1" x14ac:dyDescent="0.25">
      <c r="B28" s="38"/>
      <c r="C28" s="39"/>
      <c r="D28" s="39" t="s">
        <v>165</v>
      </c>
      <c r="E28" s="39" t="s">
        <v>212</v>
      </c>
      <c r="F28" s="39" t="s">
        <v>213</v>
      </c>
      <c r="G28" s="39" t="s">
        <v>211</v>
      </c>
    </row>
    <row r="29" spans="2:9" ht="30" x14ac:dyDescent="0.25">
      <c r="B29" s="33">
        <v>8</v>
      </c>
      <c r="C29" s="32" t="s">
        <v>113</v>
      </c>
      <c r="D29" s="70">
        <v>0</v>
      </c>
      <c r="E29" s="70"/>
      <c r="F29" s="70">
        <v>0</v>
      </c>
      <c r="G29" s="70">
        <v>0</v>
      </c>
    </row>
    <row r="30" spans="2:9" ht="45" x14ac:dyDescent="0.25">
      <c r="B30" s="33">
        <v>5</v>
      </c>
      <c r="C30" s="32" t="s">
        <v>114</v>
      </c>
      <c r="D30" s="70">
        <v>0</v>
      </c>
      <c r="E30" s="70"/>
      <c r="F30" s="70">
        <v>0</v>
      </c>
      <c r="G30" s="70">
        <v>0</v>
      </c>
    </row>
    <row r="31" spans="2:9" ht="30" x14ac:dyDescent="0.25">
      <c r="B31" s="37" t="s">
        <v>115</v>
      </c>
      <c r="C31" s="79" t="s">
        <v>116</v>
      </c>
      <c r="D31" s="36">
        <v>2895521.55</v>
      </c>
      <c r="E31" s="36">
        <v>3607884</v>
      </c>
      <c r="F31" s="36">
        <v>3607884</v>
      </c>
      <c r="G31" s="36">
        <v>3607884</v>
      </c>
    </row>
    <row r="32" spans="2:9" ht="30" x14ac:dyDescent="0.25">
      <c r="B32" s="37" t="s">
        <v>117</v>
      </c>
      <c r="C32" s="79" t="s">
        <v>118</v>
      </c>
      <c r="D32" s="75">
        <v>-3607883.68</v>
      </c>
      <c r="E32" s="80">
        <v>-3085891</v>
      </c>
      <c r="F32" s="75">
        <v>-3085891</v>
      </c>
      <c r="G32" s="81">
        <v>-3509593</v>
      </c>
    </row>
    <row r="33" spans="2:7" x14ac:dyDescent="0.25">
      <c r="B33" s="32"/>
      <c r="C33" s="32" t="s">
        <v>119</v>
      </c>
      <c r="D33" s="72">
        <f>D31+D32</f>
        <v>-712362.13000000035</v>
      </c>
      <c r="E33" s="72">
        <f t="shared" ref="E33:G33" si="4">E31+E32</f>
        <v>521993</v>
      </c>
      <c r="F33" s="72">
        <f t="shared" si="4"/>
        <v>521993</v>
      </c>
      <c r="G33" s="72">
        <f t="shared" si="4"/>
        <v>98291</v>
      </c>
    </row>
    <row r="34" spans="2:7" ht="15.75" x14ac:dyDescent="0.3">
      <c r="B34" s="21"/>
      <c r="C34" s="96"/>
      <c r="D34" s="84"/>
      <c r="E34" s="84"/>
      <c r="F34" s="84"/>
      <c r="G34" s="84"/>
    </row>
    <row r="35" spans="2:7" ht="30" x14ac:dyDescent="0.25">
      <c r="B35" s="40"/>
      <c r="C35" s="40" t="s">
        <v>120</v>
      </c>
      <c r="D35" s="41">
        <f>D24+D33</f>
        <v>0.24999999860301614</v>
      </c>
      <c r="E35" s="41">
        <f t="shared" ref="E35:G35" si="5">E24+E33</f>
        <v>-0.26179175730794668</v>
      </c>
      <c r="F35" s="41">
        <f t="shared" si="5"/>
        <v>0</v>
      </c>
      <c r="G35" s="41">
        <f t="shared" si="5"/>
        <v>-1499.3300000000745</v>
      </c>
    </row>
    <row r="36" spans="2:7" x14ac:dyDescent="0.25">
      <c r="B36" s="30"/>
      <c r="C36" s="30"/>
      <c r="D36" s="22"/>
      <c r="E36" s="22"/>
      <c r="F36" s="22"/>
      <c r="G36" s="22"/>
    </row>
    <row r="37" spans="2:7" x14ac:dyDescent="0.25">
      <c r="B37" s="22"/>
      <c r="C37" s="22"/>
      <c r="D37" s="22"/>
      <c r="E37" s="22"/>
      <c r="F37" s="22"/>
      <c r="G37" s="22"/>
    </row>
    <row r="38" spans="2:7" x14ac:dyDescent="0.25">
      <c r="B38" s="22"/>
      <c r="C38" s="22"/>
      <c r="D38" s="22"/>
      <c r="E38" s="22"/>
      <c r="F38" s="22"/>
      <c r="G38" s="22"/>
    </row>
  </sheetData>
  <mergeCells count="11">
    <mergeCell ref="C13:G13"/>
    <mergeCell ref="C15:G15"/>
    <mergeCell ref="C25:G25"/>
    <mergeCell ref="C26:G26"/>
    <mergeCell ref="C34:G34"/>
    <mergeCell ref="C11:G11"/>
    <mergeCell ref="D5:G5"/>
    <mergeCell ref="D6:G6"/>
    <mergeCell ref="D7:G7"/>
    <mergeCell ref="D8:G8"/>
    <mergeCell ref="D9:G9"/>
  </mergeCells>
  <phoneticPr fontId="20" type="noConversion"/>
  <dataValidations count="1">
    <dataValidation type="list" allowBlank="1" showInputMessage="1" showErrorMessage="1" prompt="Molimo odabrati proračunskog korisnika iz padajućeg izbornika!" sqref="D5:G5" xr:uid="{95030998-86B2-4D0E-98F2-3F4F67B37209}">
      <formula1>$M$6:$M$138</formula1>
    </dataValidation>
  </dataValidations>
  <hyperlinks>
    <hyperlink ref="D9" r:id="rId1" xr:uid="{76F60447-C6EC-472E-8A68-79F6C47785FE}"/>
  </hyperlinks>
  <pageMargins left="0.7" right="0.7" top="0.75" bottom="0.75" header="0.3" footer="0.3"/>
  <pageSetup paperSize="9" scale="7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4564-5432-4B24-8B09-51BC86A5A32A}">
  <sheetPr>
    <tabColor theme="5" tint="0.59999389629810485"/>
    <pageSetUpPr fitToPage="1"/>
  </sheetPr>
  <dimension ref="A1:G150"/>
  <sheetViews>
    <sheetView topLeftCell="A13" zoomScaleNormal="100" workbookViewId="0">
      <selection activeCell="H8" sqref="H8"/>
    </sheetView>
  </sheetViews>
  <sheetFormatPr defaultRowHeight="15" x14ac:dyDescent="0.25"/>
  <cols>
    <col min="1" max="1" width="90.140625" bestFit="1" customWidth="1"/>
    <col min="2" max="2" width="14" style="15" bestFit="1" customWidth="1"/>
    <col min="3" max="3" width="12.5703125" style="15" bestFit="1" customWidth="1"/>
    <col min="4" max="4" width="11.42578125" style="15" bestFit="1" customWidth="1"/>
    <col min="5" max="5" width="14" style="15" bestFit="1" customWidth="1"/>
    <col min="6" max="6" width="16" bestFit="1" customWidth="1"/>
    <col min="7" max="7" width="22" bestFit="1" customWidth="1"/>
    <col min="8" max="8" width="59.5703125" bestFit="1" customWidth="1"/>
  </cols>
  <sheetData>
    <row r="1" spans="1:7" s="16" customFormat="1" ht="94.5" customHeight="1" x14ac:dyDescent="0.25">
      <c r="A1" s="17" t="s">
        <v>87</v>
      </c>
      <c r="B1" s="60" t="s">
        <v>209</v>
      </c>
      <c r="C1" s="60" t="s">
        <v>219</v>
      </c>
      <c r="D1" s="60" t="s">
        <v>220</v>
      </c>
      <c r="E1" s="60" t="s">
        <v>221</v>
      </c>
      <c r="F1" s="16" t="s">
        <v>217</v>
      </c>
      <c r="G1" s="16" t="s">
        <v>218</v>
      </c>
    </row>
    <row r="2" spans="1:7" x14ac:dyDescent="0.25">
      <c r="A2" s="10" t="s">
        <v>66</v>
      </c>
      <c r="B2" s="15">
        <v>4309006.01</v>
      </c>
      <c r="C2" s="15">
        <v>4465161</v>
      </c>
      <c r="D2" s="15">
        <v>4420861</v>
      </c>
      <c r="E2" s="15">
        <v>4392520.5299999993</v>
      </c>
      <c r="F2" s="74">
        <v>101.93813886093884</v>
      </c>
      <c r="G2" s="74">
        <v>99.358937772528904</v>
      </c>
    </row>
    <row r="3" spans="1:7" x14ac:dyDescent="0.25">
      <c r="A3" s="11">
        <v>6</v>
      </c>
      <c r="B3" s="68">
        <v>4309006.01</v>
      </c>
      <c r="C3" s="15">
        <v>4465161</v>
      </c>
      <c r="D3" s="15">
        <v>4420861</v>
      </c>
      <c r="E3" s="15">
        <v>4392520.5299999993</v>
      </c>
      <c r="F3" s="74">
        <v>101.93813886093884</v>
      </c>
      <c r="G3" s="74">
        <v>99.358937772528904</v>
      </c>
    </row>
    <row r="4" spans="1:7" x14ac:dyDescent="0.25">
      <c r="A4" s="12">
        <v>63</v>
      </c>
      <c r="B4" s="15">
        <v>61659.820000000007</v>
      </c>
      <c r="C4" s="15">
        <v>19358</v>
      </c>
      <c r="D4" s="15">
        <v>19358</v>
      </c>
      <c r="E4" s="15">
        <v>35106.259999999995</v>
      </c>
      <c r="F4" s="74">
        <v>56.935391637536391</v>
      </c>
      <c r="G4" s="74">
        <v>181.35272238867648</v>
      </c>
    </row>
    <row r="5" spans="1:7" x14ac:dyDescent="0.25">
      <c r="A5" s="13">
        <v>632</v>
      </c>
      <c r="B5" s="15">
        <v>61659.820000000007</v>
      </c>
      <c r="C5" s="15">
        <v>19358</v>
      </c>
      <c r="D5" s="15">
        <v>19358</v>
      </c>
      <c r="E5" s="15">
        <v>35106.259999999995</v>
      </c>
      <c r="F5" s="74">
        <v>56.935391637536391</v>
      </c>
      <c r="G5" s="74">
        <v>181.35272238867648</v>
      </c>
    </row>
    <row r="6" spans="1:7" x14ac:dyDescent="0.25">
      <c r="A6" s="14" t="s">
        <v>73</v>
      </c>
      <c r="B6" s="15">
        <v>22426.11</v>
      </c>
      <c r="C6" s="15">
        <v>10000</v>
      </c>
      <c r="D6" s="15">
        <v>10000</v>
      </c>
      <c r="E6" s="15">
        <v>13306.25</v>
      </c>
      <c r="F6" s="74">
        <v>59.333740893984732</v>
      </c>
      <c r="G6" s="74">
        <v>133.0625</v>
      </c>
    </row>
    <row r="7" spans="1:7" x14ac:dyDescent="0.25">
      <c r="A7" s="14" t="s">
        <v>74</v>
      </c>
      <c r="B7" s="15">
        <v>25130.52</v>
      </c>
      <c r="C7" s="15">
        <v>4358</v>
      </c>
      <c r="D7" s="15">
        <v>4358</v>
      </c>
      <c r="E7" s="15">
        <v>0</v>
      </c>
      <c r="F7" s="74">
        <v>0</v>
      </c>
      <c r="G7" s="74">
        <v>0</v>
      </c>
    </row>
    <row r="8" spans="1:7" x14ac:dyDescent="0.25">
      <c r="A8" s="14" t="s">
        <v>75</v>
      </c>
      <c r="B8" s="15">
        <v>14103.19</v>
      </c>
      <c r="C8" s="15">
        <v>5000</v>
      </c>
      <c r="D8" s="15">
        <v>5000</v>
      </c>
      <c r="E8" s="15">
        <v>21800.01</v>
      </c>
      <c r="F8" s="74">
        <v>154.57502877008676</v>
      </c>
      <c r="G8" s="74">
        <v>436.00019999999995</v>
      </c>
    </row>
    <row r="9" spans="1:7" x14ac:dyDescent="0.25">
      <c r="A9" s="12">
        <v>65</v>
      </c>
      <c r="B9" s="15">
        <v>2012974</v>
      </c>
      <c r="C9" s="15">
        <v>1520000</v>
      </c>
      <c r="D9" s="15">
        <v>1520000</v>
      </c>
      <c r="E9" s="15">
        <v>1480471.74</v>
      </c>
      <c r="F9" s="74">
        <v>73.546490913444487</v>
      </c>
      <c r="G9" s="74">
        <v>97.399456578947365</v>
      </c>
    </row>
    <row r="10" spans="1:7" x14ac:dyDescent="0.25">
      <c r="A10" s="13">
        <v>651</v>
      </c>
      <c r="B10" s="15">
        <v>1238810.52</v>
      </c>
      <c r="C10" s="15">
        <v>1250000</v>
      </c>
      <c r="D10" s="15">
        <v>1250000</v>
      </c>
      <c r="E10" s="15">
        <v>1198466.8999999999</v>
      </c>
      <c r="F10" s="74">
        <v>96.743358298248864</v>
      </c>
      <c r="G10" s="74">
        <v>95.877351999999988</v>
      </c>
    </row>
    <row r="11" spans="1:7" x14ac:dyDescent="0.25">
      <c r="A11" s="14" t="s">
        <v>76</v>
      </c>
      <c r="B11" s="15">
        <v>1238810.52</v>
      </c>
      <c r="C11" s="15">
        <v>1250000</v>
      </c>
      <c r="D11" s="15">
        <v>1250000</v>
      </c>
      <c r="E11" s="15">
        <v>1198466.8999999999</v>
      </c>
      <c r="F11" s="74">
        <v>96.743358298248864</v>
      </c>
      <c r="G11" s="74">
        <v>95.877351999999988</v>
      </c>
    </row>
    <row r="12" spans="1:7" x14ac:dyDescent="0.25">
      <c r="A12" s="13">
        <v>652</v>
      </c>
      <c r="B12" s="15">
        <v>774163.48</v>
      </c>
      <c r="C12" s="15">
        <v>270000</v>
      </c>
      <c r="D12" s="15">
        <v>270000</v>
      </c>
      <c r="E12" s="15">
        <v>282004.84000000003</v>
      </c>
      <c r="F12" s="74">
        <v>36.427039932185906</v>
      </c>
      <c r="G12" s="74">
        <v>104.44623703703704</v>
      </c>
    </row>
    <row r="13" spans="1:7" x14ac:dyDescent="0.25">
      <c r="A13" s="14" t="s">
        <v>77</v>
      </c>
      <c r="B13" s="15">
        <v>774163.48</v>
      </c>
      <c r="C13" s="15">
        <v>270000</v>
      </c>
      <c r="D13" s="15">
        <v>270000</v>
      </c>
      <c r="E13" s="15">
        <v>282004.84000000003</v>
      </c>
      <c r="F13" s="74">
        <v>36.427039932185906</v>
      </c>
      <c r="G13" s="74">
        <v>104.44623703703704</v>
      </c>
    </row>
    <row r="14" spans="1:7" x14ac:dyDescent="0.25">
      <c r="A14" s="12">
        <v>66</v>
      </c>
      <c r="B14" s="15">
        <v>0</v>
      </c>
      <c r="C14" s="15">
        <v>1000</v>
      </c>
      <c r="D14" s="15">
        <v>1000</v>
      </c>
      <c r="E14" s="15">
        <v>0</v>
      </c>
      <c r="F14" s="74">
        <v>0</v>
      </c>
      <c r="G14" s="74">
        <v>0</v>
      </c>
    </row>
    <row r="15" spans="1:7" x14ac:dyDescent="0.25">
      <c r="A15" s="13">
        <v>661</v>
      </c>
      <c r="B15" s="15">
        <v>0</v>
      </c>
      <c r="C15" s="15">
        <v>1000</v>
      </c>
      <c r="D15" s="15">
        <v>1000</v>
      </c>
      <c r="E15" s="15">
        <v>0</v>
      </c>
      <c r="F15" s="74">
        <v>0</v>
      </c>
      <c r="G15" s="74">
        <v>0</v>
      </c>
    </row>
    <row r="16" spans="1:7" x14ac:dyDescent="0.25">
      <c r="A16" s="14" t="s">
        <v>78</v>
      </c>
      <c r="B16" s="15">
        <v>0</v>
      </c>
      <c r="C16" s="15">
        <v>1000</v>
      </c>
      <c r="D16" s="15">
        <v>1000</v>
      </c>
      <c r="E16" s="15">
        <v>0</v>
      </c>
      <c r="F16" s="74">
        <v>0</v>
      </c>
      <c r="G16" s="74">
        <v>0</v>
      </c>
    </row>
    <row r="17" spans="1:7" x14ac:dyDescent="0.25">
      <c r="A17" s="12">
        <v>67</v>
      </c>
      <c r="B17" s="15">
        <v>2234372.19</v>
      </c>
      <c r="C17" s="15">
        <v>2924803</v>
      </c>
      <c r="D17" s="15">
        <v>2880503</v>
      </c>
      <c r="E17" s="15">
        <v>2876942.53</v>
      </c>
      <c r="F17" s="74">
        <v>128.7584290064047</v>
      </c>
      <c r="G17" s="74">
        <v>99.876394157548177</v>
      </c>
    </row>
    <row r="18" spans="1:7" x14ac:dyDescent="0.25">
      <c r="A18" s="13">
        <v>671</v>
      </c>
      <c r="B18" s="15">
        <v>2234372.19</v>
      </c>
      <c r="C18" s="15">
        <v>2924803</v>
      </c>
      <c r="D18" s="15">
        <v>2880503</v>
      </c>
      <c r="E18" s="15">
        <v>2876942.53</v>
      </c>
      <c r="F18" s="74">
        <v>128.7584290064047</v>
      </c>
      <c r="G18" s="74">
        <v>99.876394157548177</v>
      </c>
    </row>
    <row r="19" spans="1:7" x14ac:dyDescent="0.25">
      <c r="A19" s="14" t="s">
        <v>166</v>
      </c>
      <c r="B19" s="15">
        <v>2234372.19</v>
      </c>
      <c r="C19" s="15">
        <v>2924803</v>
      </c>
      <c r="D19" s="15">
        <v>2880503</v>
      </c>
      <c r="E19" s="15">
        <v>2876942.53</v>
      </c>
      <c r="F19" s="74">
        <v>128.7584290064047</v>
      </c>
      <c r="G19" s="74">
        <v>99.876394157548177</v>
      </c>
    </row>
    <row r="20" spans="1:7" x14ac:dyDescent="0.25">
      <c r="A20" s="10" t="s">
        <v>64</v>
      </c>
      <c r="B20" s="82">
        <v>3596643.6300000004</v>
      </c>
      <c r="C20" s="15">
        <v>4987154.2617917573</v>
      </c>
      <c r="D20" s="15">
        <v>4942854</v>
      </c>
      <c r="E20" s="15">
        <v>4492310.33</v>
      </c>
      <c r="F20" s="74">
        <v>124.90284810341355</v>
      </c>
      <c r="G20" s="74">
        <v>90.884948857481916</v>
      </c>
    </row>
    <row r="21" spans="1:7" x14ac:dyDescent="0.25">
      <c r="A21" s="11">
        <v>3</v>
      </c>
      <c r="B21" s="15">
        <v>3568086.1100000008</v>
      </c>
      <c r="C21" s="15">
        <v>4954091.2617917573</v>
      </c>
      <c r="D21" s="15">
        <v>4909791</v>
      </c>
      <c r="E21" s="15">
        <v>4439833.7300000004</v>
      </c>
      <c r="F21" s="74">
        <v>124.43179881664904</v>
      </c>
      <c r="G21" s="74">
        <v>90.428161402389605</v>
      </c>
    </row>
    <row r="22" spans="1:7" x14ac:dyDescent="0.25">
      <c r="A22" s="12">
        <v>31</v>
      </c>
      <c r="B22" s="15">
        <v>1957480.2200000002</v>
      </c>
      <c r="C22" s="15">
        <v>2752407</v>
      </c>
      <c r="D22" s="15">
        <v>2708107</v>
      </c>
      <c r="E22" s="15">
        <v>2705202.25</v>
      </c>
      <c r="F22" s="74">
        <v>138.1981908353587</v>
      </c>
      <c r="G22" s="74">
        <v>99.892738728565746</v>
      </c>
    </row>
    <row r="23" spans="1:7" x14ac:dyDescent="0.25">
      <c r="A23" s="13">
        <v>311</v>
      </c>
      <c r="B23" s="15">
        <v>1617515.87</v>
      </c>
      <c r="C23" s="15">
        <v>2305651</v>
      </c>
      <c r="D23" s="15">
        <v>2267271</v>
      </c>
      <c r="E23" s="15">
        <v>2253655.54</v>
      </c>
      <c r="F23" s="74">
        <v>139.32818724059874</v>
      </c>
      <c r="G23" s="74">
        <v>99.399478050925538</v>
      </c>
    </row>
    <row r="24" spans="1:7" x14ac:dyDescent="0.25">
      <c r="A24" s="14" t="s">
        <v>167</v>
      </c>
      <c r="B24" s="15">
        <v>1614130.6</v>
      </c>
      <c r="C24" s="15">
        <v>2290651</v>
      </c>
      <c r="D24" s="15">
        <v>2253551</v>
      </c>
      <c r="E24" s="15">
        <v>2252244.37</v>
      </c>
      <c r="F24" s="74">
        <v>139.53297025655792</v>
      </c>
      <c r="G24" s="74">
        <v>99.942019062359805</v>
      </c>
    </row>
    <row r="25" spans="1:7" x14ac:dyDescent="0.25">
      <c r="A25" s="14" t="s">
        <v>168</v>
      </c>
      <c r="B25" s="15">
        <v>3385.27</v>
      </c>
      <c r="C25" s="15">
        <v>15000</v>
      </c>
      <c r="D25" s="15">
        <v>13720</v>
      </c>
      <c r="E25" s="15">
        <v>1411.17</v>
      </c>
      <c r="F25" s="74">
        <v>41.685596717543952</v>
      </c>
      <c r="G25" s="74">
        <v>10.285495626822158</v>
      </c>
    </row>
    <row r="26" spans="1:7" x14ac:dyDescent="0.25">
      <c r="A26" s="13">
        <v>312</v>
      </c>
      <c r="B26" s="15">
        <v>73596.33</v>
      </c>
      <c r="C26" s="15">
        <v>68822</v>
      </c>
      <c r="D26" s="15">
        <v>68822</v>
      </c>
      <c r="E26" s="15">
        <v>79952.39</v>
      </c>
      <c r="F26" s="74">
        <v>108.63638173262171</v>
      </c>
      <c r="G26" s="74">
        <v>116.17272093226003</v>
      </c>
    </row>
    <row r="27" spans="1:7" x14ac:dyDescent="0.25">
      <c r="A27" s="14" t="s">
        <v>169</v>
      </c>
      <c r="B27" s="15">
        <v>73596.33</v>
      </c>
      <c r="C27" s="15">
        <v>68822</v>
      </c>
      <c r="D27" s="15">
        <v>68822</v>
      </c>
      <c r="E27" s="15">
        <v>79952.39</v>
      </c>
      <c r="F27" s="74">
        <v>108.63638173262171</v>
      </c>
      <c r="G27" s="74">
        <v>116.17272093226003</v>
      </c>
    </row>
    <row r="28" spans="1:7" x14ac:dyDescent="0.25">
      <c r="A28" s="13">
        <v>313</v>
      </c>
      <c r="B28" s="15">
        <v>266368.02</v>
      </c>
      <c r="C28" s="15">
        <v>377934</v>
      </c>
      <c r="D28" s="15">
        <v>372014</v>
      </c>
      <c r="E28" s="15">
        <v>371594.32</v>
      </c>
      <c r="F28" s="74">
        <v>139.50410413382207</v>
      </c>
      <c r="G28" s="74">
        <v>99.887187041347914</v>
      </c>
    </row>
    <row r="29" spans="1:7" x14ac:dyDescent="0.25">
      <c r="A29" s="14" t="s">
        <v>170</v>
      </c>
      <c r="B29" s="15">
        <v>266368.02</v>
      </c>
      <c r="C29" s="15">
        <v>377934</v>
      </c>
      <c r="D29" s="15">
        <v>372014</v>
      </c>
      <c r="E29" s="15">
        <v>371594.32</v>
      </c>
      <c r="F29" s="74">
        <v>139.50410413382207</v>
      </c>
      <c r="G29" s="74">
        <v>99.887187041347914</v>
      </c>
    </row>
    <row r="30" spans="1:7" x14ac:dyDescent="0.25">
      <c r="A30" s="12">
        <v>32</v>
      </c>
      <c r="B30" s="15">
        <v>1610578.6599999997</v>
      </c>
      <c r="C30" s="15">
        <v>2200783.816174929</v>
      </c>
      <c r="D30" s="15">
        <v>2200784</v>
      </c>
      <c r="E30" s="15">
        <v>1734580.0999999999</v>
      </c>
      <c r="F30" s="74">
        <v>107.69918558339771</v>
      </c>
      <c r="G30" s="74">
        <v>78.816462678754476</v>
      </c>
    </row>
    <row r="31" spans="1:7" x14ac:dyDescent="0.25">
      <c r="A31" s="13">
        <v>321</v>
      </c>
      <c r="B31" s="15">
        <v>121454.82999999999</v>
      </c>
      <c r="C31" s="15">
        <v>124529.63048576546</v>
      </c>
      <c r="D31" s="15">
        <v>124529</v>
      </c>
      <c r="E31" s="15">
        <v>168625.47</v>
      </c>
      <c r="F31" s="74">
        <v>138.83801080615734</v>
      </c>
      <c r="G31" s="74">
        <v>135.4106031526793</v>
      </c>
    </row>
    <row r="32" spans="1:7" x14ac:dyDescent="0.25">
      <c r="A32" s="14" t="s">
        <v>171</v>
      </c>
      <c r="B32" s="15">
        <v>61979.27</v>
      </c>
      <c r="C32" s="15">
        <v>55445.363110359016</v>
      </c>
      <c r="D32" s="15">
        <v>55445</v>
      </c>
      <c r="E32" s="15">
        <v>84751.12</v>
      </c>
      <c r="F32" s="74">
        <v>136.74107487874574</v>
      </c>
      <c r="G32" s="74">
        <v>152.85619983767697</v>
      </c>
    </row>
    <row r="33" spans="1:7" x14ac:dyDescent="0.25">
      <c r="A33" s="14" t="s">
        <v>172</v>
      </c>
      <c r="B33" s="15">
        <v>48534.239999999998</v>
      </c>
      <c r="C33" s="15">
        <v>52649.263333333329</v>
      </c>
      <c r="D33" s="15">
        <v>52649</v>
      </c>
      <c r="E33" s="15">
        <v>53157.31</v>
      </c>
      <c r="F33" s="74">
        <v>109.52537837205239</v>
      </c>
      <c r="G33" s="74">
        <v>100.96546942961879</v>
      </c>
    </row>
    <row r="34" spans="1:7" x14ac:dyDescent="0.25">
      <c r="A34" s="14" t="s">
        <v>173</v>
      </c>
      <c r="B34" s="15">
        <v>10941.32</v>
      </c>
      <c r="C34" s="15">
        <v>16300.004042073131</v>
      </c>
      <c r="D34" s="15">
        <v>16300</v>
      </c>
      <c r="E34" s="15">
        <v>30700.04</v>
      </c>
      <c r="F34" s="74">
        <v>280.58808260794859</v>
      </c>
      <c r="G34" s="74">
        <v>188.34380368098161</v>
      </c>
    </row>
    <row r="35" spans="1:7" x14ac:dyDescent="0.25">
      <c r="A35" s="14" t="s">
        <v>174</v>
      </c>
      <c r="B35" s="15">
        <v>0</v>
      </c>
      <c r="C35" s="15">
        <v>135</v>
      </c>
      <c r="D35" s="15">
        <v>135</v>
      </c>
      <c r="E35" s="15">
        <v>17</v>
      </c>
      <c r="F35" s="74">
        <v>0</v>
      </c>
      <c r="G35" s="74">
        <v>12.592592592592592</v>
      </c>
    </row>
    <row r="36" spans="1:7" x14ac:dyDescent="0.25">
      <c r="A36" s="13">
        <v>322</v>
      </c>
      <c r="B36" s="15">
        <v>21292.129999999997</v>
      </c>
      <c r="C36" s="15">
        <v>26280.264118388746</v>
      </c>
      <c r="D36" s="15">
        <v>26281</v>
      </c>
      <c r="E36" s="15">
        <v>27894.279999999995</v>
      </c>
      <c r="F36" s="74">
        <v>131.00746613889734</v>
      </c>
      <c r="G36" s="74">
        <v>106.13857920170464</v>
      </c>
    </row>
    <row r="37" spans="1:7" x14ac:dyDescent="0.25">
      <c r="A37" s="14" t="s">
        <v>175</v>
      </c>
      <c r="B37" s="15">
        <v>19736.14</v>
      </c>
      <c r="C37" s="15">
        <v>23332.669719291262</v>
      </c>
      <c r="D37" s="15">
        <v>23333</v>
      </c>
      <c r="E37" s="15">
        <v>25927.989999999998</v>
      </c>
      <c r="F37" s="74">
        <v>131.37315604773781</v>
      </c>
      <c r="G37" s="74">
        <v>111.12154459349419</v>
      </c>
    </row>
    <row r="38" spans="1:7" x14ac:dyDescent="0.25">
      <c r="A38" s="14" t="s">
        <v>176</v>
      </c>
      <c r="B38" s="15">
        <v>0</v>
      </c>
      <c r="C38" s="15">
        <v>763.61404207313024</v>
      </c>
      <c r="D38" s="15">
        <v>764</v>
      </c>
      <c r="E38" s="15">
        <v>0</v>
      </c>
      <c r="F38" s="74">
        <v>0</v>
      </c>
      <c r="G38" s="74">
        <v>0</v>
      </c>
    </row>
    <row r="39" spans="1:7" x14ac:dyDescent="0.25">
      <c r="A39" s="14" t="s">
        <v>177</v>
      </c>
      <c r="B39" s="15">
        <v>442.12</v>
      </c>
      <c r="C39" s="15">
        <v>700</v>
      </c>
      <c r="D39" s="15">
        <v>700</v>
      </c>
      <c r="E39" s="15">
        <v>696.94</v>
      </c>
      <c r="F39" s="74">
        <v>157.63593594499233</v>
      </c>
      <c r="G39" s="74">
        <v>99.562857142857155</v>
      </c>
    </row>
    <row r="40" spans="1:7" x14ac:dyDescent="0.25">
      <c r="A40" s="14" t="s">
        <v>178</v>
      </c>
      <c r="B40" s="15">
        <v>0</v>
      </c>
      <c r="C40" s="15">
        <v>570.708076182892</v>
      </c>
      <c r="D40" s="15">
        <v>571</v>
      </c>
      <c r="F40" s="74">
        <v>0</v>
      </c>
      <c r="G40" s="74">
        <v>0</v>
      </c>
    </row>
    <row r="41" spans="1:7" x14ac:dyDescent="0.25">
      <c r="A41" s="14" t="s">
        <v>179</v>
      </c>
      <c r="B41" s="15">
        <v>1113.8699999999999</v>
      </c>
      <c r="C41" s="15">
        <v>800</v>
      </c>
      <c r="D41" s="15">
        <v>800</v>
      </c>
      <c r="E41" s="15">
        <v>1269.3499999999999</v>
      </c>
      <c r="F41" s="74">
        <v>113.95854094283892</v>
      </c>
      <c r="G41" s="74">
        <v>158.66874999999999</v>
      </c>
    </row>
    <row r="42" spans="1:7" x14ac:dyDescent="0.25">
      <c r="A42" s="14" t="s">
        <v>180</v>
      </c>
      <c r="B42" s="15">
        <v>0</v>
      </c>
      <c r="C42" s="15">
        <v>113.2722808414626</v>
      </c>
      <c r="D42" s="15">
        <v>113</v>
      </c>
      <c r="E42" s="15">
        <v>0</v>
      </c>
      <c r="F42" s="74">
        <v>0</v>
      </c>
      <c r="G42" s="74">
        <v>0</v>
      </c>
    </row>
    <row r="43" spans="1:7" x14ac:dyDescent="0.25">
      <c r="A43" s="13">
        <v>323</v>
      </c>
      <c r="B43" s="15">
        <v>395933.2</v>
      </c>
      <c r="C43" s="15">
        <v>734796.30795009632</v>
      </c>
      <c r="D43" s="15">
        <v>734796</v>
      </c>
      <c r="E43" s="15">
        <v>398522.94</v>
      </c>
      <c r="F43" s="74">
        <v>100.65408508303926</v>
      </c>
      <c r="G43" s="74">
        <v>54.235861381934583</v>
      </c>
    </row>
    <row r="44" spans="1:7" x14ac:dyDescent="0.25">
      <c r="A44" s="14" t="s">
        <v>181</v>
      </c>
      <c r="B44" s="15">
        <v>67508.73</v>
      </c>
      <c r="C44" s="15">
        <v>78551.204529165843</v>
      </c>
      <c r="D44" s="15">
        <v>78551</v>
      </c>
      <c r="E44" s="15">
        <v>91531.360000000015</v>
      </c>
      <c r="F44" s="74">
        <v>135.5844792221688</v>
      </c>
      <c r="G44" s="74">
        <v>116.52475461801887</v>
      </c>
    </row>
    <row r="45" spans="1:7" x14ac:dyDescent="0.25">
      <c r="A45" s="14" t="s">
        <v>182</v>
      </c>
      <c r="B45" s="15">
        <v>2053.5</v>
      </c>
      <c r="C45" s="15">
        <v>6244.9017851217741</v>
      </c>
      <c r="D45" s="15">
        <v>6245</v>
      </c>
      <c r="E45" s="15">
        <v>4902.6499999999996</v>
      </c>
      <c r="F45" s="74">
        <v>238.74604334063793</v>
      </c>
      <c r="G45" s="74">
        <v>78.50520416333066</v>
      </c>
    </row>
    <row r="46" spans="1:7" x14ac:dyDescent="0.25">
      <c r="A46" s="14" t="s">
        <v>183</v>
      </c>
      <c r="B46" s="15">
        <v>37123.33</v>
      </c>
      <c r="C46" s="15">
        <v>30151.687902316058</v>
      </c>
      <c r="D46" s="15">
        <v>30152</v>
      </c>
      <c r="E46" s="15">
        <v>31371.06</v>
      </c>
      <c r="F46" s="74">
        <v>84.504973018314899</v>
      </c>
      <c r="G46" s="74">
        <v>104.04304855399312</v>
      </c>
    </row>
    <row r="47" spans="1:7" x14ac:dyDescent="0.25">
      <c r="A47" s="14" t="s">
        <v>184</v>
      </c>
      <c r="B47" s="15">
        <v>363.25</v>
      </c>
      <c r="C47" s="15">
        <v>300</v>
      </c>
      <c r="D47" s="15">
        <v>300</v>
      </c>
      <c r="E47" s="15">
        <v>320.63</v>
      </c>
      <c r="F47" s="74">
        <v>88.267033723331039</v>
      </c>
      <c r="G47" s="74">
        <v>106.87666666666667</v>
      </c>
    </row>
    <row r="48" spans="1:7" x14ac:dyDescent="0.25">
      <c r="A48" s="14" t="s">
        <v>185</v>
      </c>
      <c r="B48" s="15">
        <v>92088.12</v>
      </c>
      <c r="C48" s="15">
        <v>122225.32882075786</v>
      </c>
      <c r="D48" s="15">
        <v>122225</v>
      </c>
      <c r="E48" s="15">
        <v>78983.95</v>
      </c>
      <c r="F48" s="74">
        <v>85.769966853487716</v>
      </c>
      <c r="G48" s="74">
        <v>64.621763141746783</v>
      </c>
    </row>
    <row r="49" spans="1:7" x14ac:dyDescent="0.25">
      <c r="A49" s="14" t="s">
        <v>186</v>
      </c>
      <c r="B49" s="15">
        <v>13040.06</v>
      </c>
      <c r="C49" s="15">
        <v>2913</v>
      </c>
      <c r="D49" s="15">
        <v>2913</v>
      </c>
      <c r="E49" s="15">
        <v>1030.01</v>
      </c>
      <c r="F49" s="74">
        <v>7.898813349018333</v>
      </c>
      <c r="G49" s="74">
        <v>35.359079986268448</v>
      </c>
    </row>
    <row r="50" spans="1:7" x14ac:dyDescent="0.25">
      <c r="A50" s="14" t="s">
        <v>187</v>
      </c>
      <c r="B50" s="15">
        <v>3883.53</v>
      </c>
      <c r="C50" s="15">
        <v>9052.6245935363986</v>
      </c>
      <c r="D50" s="15">
        <v>9053</v>
      </c>
      <c r="E50" s="15">
        <v>18112.5</v>
      </c>
      <c r="F50" s="74">
        <v>466.39268912561505</v>
      </c>
      <c r="G50" s="74">
        <v>200.07179940351264</v>
      </c>
    </row>
    <row r="51" spans="1:7" x14ac:dyDescent="0.25">
      <c r="A51" s="14" t="s">
        <v>188</v>
      </c>
      <c r="B51" s="15">
        <v>168617.75</v>
      </c>
      <c r="C51" s="15">
        <v>469882.34930718696</v>
      </c>
      <c r="D51" s="15">
        <v>469882</v>
      </c>
      <c r="E51" s="15">
        <v>152222.69999999998</v>
      </c>
      <c r="F51" s="74">
        <v>90.276794702811529</v>
      </c>
      <c r="G51" s="74">
        <v>32.395941959896312</v>
      </c>
    </row>
    <row r="52" spans="1:7" x14ac:dyDescent="0.25">
      <c r="A52" s="14" t="s">
        <v>189</v>
      </c>
      <c r="B52" s="15">
        <v>11254.93</v>
      </c>
      <c r="C52" s="15">
        <v>15475.211012011414</v>
      </c>
      <c r="D52" s="15">
        <v>15475</v>
      </c>
      <c r="E52" s="15">
        <v>20048.080000000002</v>
      </c>
      <c r="F52" s="74">
        <v>178.12709630357543</v>
      </c>
      <c r="G52" s="74">
        <v>129.55140549273023</v>
      </c>
    </row>
    <row r="53" spans="1:7" x14ac:dyDescent="0.25">
      <c r="A53" s="13">
        <v>324</v>
      </c>
      <c r="B53" s="15">
        <v>0</v>
      </c>
      <c r="C53" s="15">
        <v>6636.1377430486427</v>
      </c>
      <c r="D53" s="15">
        <v>6637</v>
      </c>
      <c r="E53" s="15">
        <v>0</v>
      </c>
      <c r="F53" s="74">
        <v>0</v>
      </c>
      <c r="G53" s="74">
        <v>0</v>
      </c>
    </row>
    <row r="54" spans="1:7" x14ac:dyDescent="0.25">
      <c r="A54" s="14" t="s">
        <v>190</v>
      </c>
      <c r="B54" s="15">
        <v>0</v>
      </c>
      <c r="C54" s="15">
        <v>6636.1377430486427</v>
      </c>
      <c r="D54" s="15">
        <v>6637</v>
      </c>
      <c r="E54" s="15">
        <v>0</v>
      </c>
      <c r="F54" s="74">
        <v>0</v>
      </c>
      <c r="G54" s="74">
        <v>0</v>
      </c>
    </row>
    <row r="55" spans="1:7" x14ac:dyDescent="0.25">
      <c r="A55" s="13">
        <v>329</v>
      </c>
      <c r="B55" s="15">
        <v>1071898.4999999998</v>
      </c>
      <c r="C55" s="15">
        <v>1308541.4758776294</v>
      </c>
      <c r="D55" s="15">
        <v>1308541</v>
      </c>
      <c r="E55" s="15">
        <v>1139537.4099999997</v>
      </c>
      <c r="F55" s="74">
        <v>106.31019728080599</v>
      </c>
      <c r="G55" s="74">
        <v>87.084578167592753</v>
      </c>
    </row>
    <row r="56" spans="1:7" x14ac:dyDescent="0.25">
      <c r="A56" s="14" t="s">
        <v>191</v>
      </c>
      <c r="B56" s="15">
        <v>10431.07</v>
      </c>
      <c r="C56" s="15">
        <v>9074.3579534142937</v>
      </c>
      <c r="D56" s="15">
        <v>9074</v>
      </c>
      <c r="E56" s="15">
        <v>6458.31</v>
      </c>
      <c r="F56" s="74">
        <v>61.914166044327189</v>
      </c>
      <c r="G56" s="74">
        <v>71.173793255455152</v>
      </c>
    </row>
    <row r="57" spans="1:7" x14ac:dyDescent="0.25">
      <c r="A57" s="14" t="s">
        <v>192</v>
      </c>
      <c r="B57" s="15">
        <v>432.66</v>
      </c>
      <c r="C57" s="15">
        <v>530.89123365850423</v>
      </c>
      <c r="D57" s="15">
        <v>531</v>
      </c>
      <c r="E57" s="15">
        <v>688.53</v>
      </c>
      <c r="F57" s="74">
        <v>159.13881569823877</v>
      </c>
      <c r="G57" s="74">
        <v>129.66666666666666</v>
      </c>
    </row>
    <row r="58" spans="1:7" x14ac:dyDescent="0.25">
      <c r="A58" s="14" t="s">
        <v>193</v>
      </c>
      <c r="B58" s="15">
        <v>12197.460000000001</v>
      </c>
      <c r="C58" s="15">
        <v>5190.7890370960249</v>
      </c>
      <c r="D58" s="15">
        <v>5190</v>
      </c>
      <c r="E58" s="15">
        <v>3098.67</v>
      </c>
      <c r="F58" s="74">
        <v>25.404223502270145</v>
      </c>
      <c r="G58" s="74">
        <v>59.704624277456652</v>
      </c>
    </row>
    <row r="59" spans="1:7" x14ac:dyDescent="0.25">
      <c r="A59" s="14" t="s">
        <v>194</v>
      </c>
      <c r="B59" s="15">
        <v>189.61</v>
      </c>
      <c r="C59" s="15">
        <v>95.560422058530747</v>
      </c>
      <c r="D59" s="15">
        <v>96</v>
      </c>
      <c r="E59" s="15">
        <v>129.62</v>
      </c>
      <c r="F59" s="74">
        <v>68.361373345287689</v>
      </c>
      <c r="G59" s="74">
        <v>135.02083333333334</v>
      </c>
    </row>
    <row r="60" spans="1:7" x14ac:dyDescent="0.25">
      <c r="A60" s="14" t="s">
        <v>195</v>
      </c>
      <c r="B60" s="15">
        <v>1044335.13</v>
      </c>
      <c r="C60" s="15">
        <v>1285288.3403012806</v>
      </c>
      <c r="D60" s="15">
        <v>1285289</v>
      </c>
      <c r="E60" s="15">
        <v>1123630.0399999998</v>
      </c>
      <c r="F60" s="74">
        <v>107.59286054084956</v>
      </c>
      <c r="G60" s="74">
        <v>87.422364931155556</v>
      </c>
    </row>
    <row r="61" spans="1:7" x14ac:dyDescent="0.25">
      <c r="A61" s="14" t="s">
        <v>196</v>
      </c>
      <c r="B61" s="15">
        <v>3627.64</v>
      </c>
      <c r="C61" s="15">
        <v>7963.3685048775624</v>
      </c>
      <c r="D61" s="15">
        <v>7963</v>
      </c>
      <c r="E61" s="15">
        <v>5183.16</v>
      </c>
      <c r="F61" s="74">
        <v>142.87966832431002</v>
      </c>
      <c r="G61" s="74">
        <v>65.090543764912724</v>
      </c>
    </row>
    <row r="62" spans="1:7" x14ac:dyDescent="0.25">
      <c r="A62" s="14" t="s">
        <v>197</v>
      </c>
      <c r="B62" s="15">
        <v>684.93</v>
      </c>
      <c r="C62" s="15">
        <v>398.16842524387812</v>
      </c>
      <c r="D62" s="15">
        <v>398</v>
      </c>
      <c r="E62" s="15">
        <v>349.08</v>
      </c>
      <c r="F62" s="74">
        <v>50.96579212474267</v>
      </c>
      <c r="G62" s="74">
        <v>87.708542713567837</v>
      </c>
    </row>
    <row r="63" spans="1:7" x14ac:dyDescent="0.25">
      <c r="A63" s="12">
        <v>34</v>
      </c>
      <c r="B63" s="15">
        <v>27.23</v>
      </c>
      <c r="C63" s="15">
        <v>900.44561682925212</v>
      </c>
      <c r="D63" s="15">
        <v>900</v>
      </c>
      <c r="E63" s="15">
        <v>51.38</v>
      </c>
      <c r="F63" s="74">
        <v>188.68894601542416</v>
      </c>
      <c r="G63" s="74">
        <v>5.7088888888888887</v>
      </c>
    </row>
    <row r="64" spans="1:7" x14ac:dyDescent="0.25">
      <c r="A64" s="13">
        <v>343</v>
      </c>
      <c r="B64" s="15">
        <v>27.23</v>
      </c>
      <c r="C64" s="15">
        <v>900.44561682925212</v>
      </c>
      <c r="D64" s="15">
        <v>900</v>
      </c>
      <c r="E64" s="15">
        <v>51.38</v>
      </c>
      <c r="F64" s="74">
        <v>188.68894601542416</v>
      </c>
      <c r="G64" s="74">
        <v>5.7088888888888887</v>
      </c>
    </row>
    <row r="65" spans="1:7" x14ac:dyDescent="0.25">
      <c r="A65" s="14" t="s">
        <v>198</v>
      </c>
      <c r="B65" s="15">
        <v>26.1</v>
      </c>
      <c r="C65" s="15">
        <v>885.44561682925212</v>
      </c>
      <c r="D65" s="15">
        <v>885</v>
      </c>
      <c r="E65" s="15">
        <v>29.37</v>
      </c>
      <c r="F65" s="74">
        <v>112.52873563218391</v>
      </c>
      <c r="G65" s="74">
        <v>3.3186440677966105</v>
      </c>
    </row>
    <row r="66" spans="1:7" x14ac:dyDescent="0.25">
      <c r="A66" s="14" t="s">
        <v>199</v>
      </c>
      <c r="B66" s="15">
        <v>1.1299999999999999</v>
      </c>
      <c r="C66" s="15">
        <v>15</v>
      </c>
      <c r="D66" s="15">
        <v>15</v>
      </c>
      <c r="E66" s="15">
        <v>22.01</v>
      </c>
      <c r="F66" s="74">
        <v>1947.7876106194692</v>
      </c>
      <c r="G66" s="74">
        <v>146.73333333333335</v>
      </c>
    </row>
    <row r="67" spans="1:7" x14ac:dyDescent="0.25">
      <c r="A67" s="11">
        <v>4</v>
      </c>
      <c r="B67" s="68">
        <v>28557.519999999997</v>
      </c>
      <c r="C67" s="15">
        <v>33063</v>
      </c>
      <c r="D67" s="15">
        <v>33063</v>
      </c>
      <c r="E67" s="15">
        <v>52476.600000000006</v>
      </c>
      <c r="F67" s="74">
        <v>183.75755317688655</v>
      </c>
      <c r="G67" s="74">
        <v>158.71699482805553</v>
      </c>
    </row>
    <row r="68" spans="1:7" x14ac:dyDescent="0.25">
      <c r="A68" s="12">
        <v>42</v>
      </c>
      <c r="B68" s="15">
        <v>28557.519999999997</v>
      </c>
      <c r="C68" s="15">
        <v>33063</v>
      </c>
      <c r="D68" s="15">
        <v>33063</v>
      </c>
      <c r="E68" s="15">
        <v>52476.600000000006</v>
      </c>
      <c r="F68" s="74">
        <v>183.75755317688655</v>
      </c>
      <c r="G68" s="74">
        <v>158.71699482805553</v>
      </c>
    </row>
    <row r="69" spans="1:7" x14ac:dyDescent="0.25">
      <c r="A69" s="13">
        <v>422</v>
      </c>
      <c r="B69" s="15">
        <v>28557.519999999997</v>
      </c>
      <c r="C69" s="15">
        <v>31713</v>
      </c>
      <c r="D69" s="15">
        <v>31713</v>
      </c>
      <c r="E69" s="15">
        <v>51832.69</v>
      </c>
      <c r="F69" s="74">
        <v>181.50277054870315</v>
      </c>
      <c r="G69" s="74">
        <v>163.44303597893608</v>
      </c>
    </row>
    <row r="70" spans="1:7" x14ac:dyDescent="0.25">
      <c r="A70" s="14" t="s">
        <v>200</v>
      </c>
      <c r="B70" s="15">
        <v>21499.96</v>
      </c>
      <c r="C70" s="15">
        <v>21130</v>
      </c>
      <c r="D70" s="15">
        <v>21130</v>
      </c>
      <c r="E70" s="15">
        <v>44639.26</v>
      </c>
      <c r="F70" s="74">
        <v>207.6248513950724</v>
      </c>
      <c r="G70" s="74">
        <v>211.26010411736868</v>
      </c>
    </row>
    <row r="71" spans="1:7" x14ac:dyDescent="0.25">
      <c r="A71" s="14" t="s">
        <v>201</v>
      </c>
      <c r="B71" s="15">
        <v>1891.3</v>
      </c>
      <c r="C71" s="15">
        <v>260</v>
      </c>
      <c r="D71" s="15">
        <v>260</v>
      </c>
      <c r="E71" s="15">
        <v>0</v>
      </c>
      <c r="F71" s="74">
        <v>0</v>
      </c>
      <c r="G71" s="74">
        <v>0</v>
      </c>
    </row>
    <row r="72" spans="1:7" x14ac:dyDescent="0.25">
      <c r="A72" s="14" t="s">
        <v>202</v>
      </c>
      <c r="B72" s="15">
        <v>5166.26</v>
      </c>
      <c r="C72" s="15">
        <v>10323</v>
      </c>
      <c r="D72" s="15">
        <v>10323</v>
      </c>
      <c r="E72" s="15">
        <v>7193.43</v>
      </c>
      <c r="F72" s="74">
        <v>139.23863684754542</v>
      </c>
      <c r="G72" s="74">
        <v>69.683522231909336</v>
      </c>
    </row>
    <row r="73" spans="1:7" x14ac:dyDescent="0.25">
      <c r="A73" s="13">
        <v>424</v>
      </c>
      <c r="B73" s="15">
        <v>0</v>
      </c>
      <c r="C73" s="15">
        <v>1350</v>
      </c>
      <c r="D73" s="15">
        <v>1350</v>
      </c>
      <c r="E73" s="15">
        <v>643.91</v>
      </c>
      <c r="F73" s="74">
        <v>0</v>
      </c>
      <c r="G73" s="74">
        <v>47.697037037037035</v>
      </c>
    </row>
    <row r="74" spans="1:7" hidden="1" x14ac:dyDescent="0.25">
      <c r="A74" s="14" t="s">
        <v>203</v>
      </c>
      <c r="B74" s="15">
        <v>0</v>
      </c>
      <c r="C74" s="15">
        <v>1350</v>
      </c>
      <c r="D74" s="15">
        <v>1350</v>
      </c>
      <c r="E74" s="15">
        <v>643.91</v>
      </c>
      <c r="F74" s="74">
        <v>0</v>
      </c>
      <c r="G74" s="74">
        <v>47.697037037037035</v>
      </c>
    </row>
    <row r="75" spans="1:7" hidden="1" x14ac:dyDescent="0.25">
      <c r="A75" s="10" t="s">
        <v>68</v>
      </c>
      <c r="B75" s="15">
        <v>7905649.6399999978</v>
      </c>
      <c r="C75" s="15">
        <v>9452315.2617917582</v>
      </c>
      <c r="D75" s="15">
        <v>9363715</v>
      </c>
      <c r="E75" s="15">
        <v>8884830.8599999975</v>
      </c>
      <c r="F75" s="74">
        <v>112.38584132347155</v>
      </c>
      <c r="G75" s="74">
        <v>94.885746309023716</v>
      </c>
    </row>
    <row r="76" spans="1:7" x14ac:dyDescent="0.25">
      <c r="B76"/>
      <c r="C76"/>
      <c r="D76"/>
      <c r="E76"/>
    </row>
    <row r="77" spans="1:7" x14ac:dyDescent="0.25">
      <c r="B77"/>
    </row>
    <row r="78" spans="1:7" x14ac:dyDescent="0.25">
      <c r="B78"/>
    </row>
    <row r="79" spans="1:7" x14ac:dyDescent="0.25">
      <c r="B79"/>
    </row>
    <row r="80" spans="1:7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</sheetData>
  <pageMargins left="0.7" right="0.7" top="0.75" bottom="0.75" header="0.3" footer="0.3"/>
  <pageSetup paperSize="8" scale="89" fitToHeight="0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19BD-E831-4186-BB1C-70669EF08623}">
  <sheetPr>
    <tabColor theme="5" tint="0.59999389629810485"/>
    <pageSetUpPr fitToPage="1"/>
  </sheetPr>
  <dimension ref="A1:G174"/>
  <sheetViews>
    <sheetView workbookViewId="0">
      <selection activeCell="F50" sqref="F50"/>
    </sheetView>
  </sheetViews>
  <sheetFormatPr defaultRowHeight="15" x14ac:dyDescent="0.25"/>
  <cols>
    <col min="1" max="1" width="46" bestFit="1" customWidth="1"/>
    <col min="2" max="2" width="14" style="15" bestFit="1" customWidth="1"/>
    <col min="3" max="4" width="16.42578125" style="15" bestFit="1" customWidth="1"/>
    <col min="5" max="5" width="14.42578125" style="15" bestFit="1" customWidth="1"/>
    <col min="6" max="6" width="20.85546875" bestFit="1" customWidth="1"/>
    <col min="7" max="7" width="25.5703125" customWidth="1"/>
    <col min="8" max="8" width="53.5703125" bestFit="1" customWidth="1"/>
  </cols>
  <sheetData>
    <row r="1" spans="1:7" s="16" customFormat="1" ht="82.5" customHeight="1" x14ac:dyDescent="0.25">
      <c r="A1" s="17" t="s">
        <v>88</v>
      </c>
      <c r="B1" s="60" t="s">
        <v>209</v>
      </c>
      <c r="C1" s="60" t="s">
        <v>214</v>
      </c>
      <c r="D1" s="60" t="s">
        <v>215</v>
      </c>
      <c r="E1" s="60" t="s">
        <v>216</v>
      </c>
      <c r="F1" s="16" t="s">
        <v>217</v>
      </c>
      <c r="G1" s="16" t="s">
        <v>218</v>
      </c>
    </row>
    <row r="2" spans="1:7" x14ac:dyDescent="0.25">
      <c r="A2" s="10" t="s">
        <v>66</v>
      </c>
      <c r="B2" s="15">
        <v>4309006.01</v>
      </c>
      <c r="C2" s="15">
        <v>4465161</v>
      </c>
      <c r="D2" s="15">
        <v>4420861</v>
      </c>
      <c r="E2" s="15">
        <v>4392520.5299999993</v>
      </c>
      <c r="F2" s="74">
        <v>101.93813886093884</v>
      </c>
      <c r="G2" s="74">
        <v>99.358937772528904</v>
      </c>
    </row>
    <row r="3" spans="1:7" x14ac:dyDescent="0.25">
      <c r="A3" s="11" t="s">
        <v>79</v>
      </c>
      <c r="B3" s="15">
        <v>2234372.19</v>
      </c>
      <c r="C3" s="15">
        <v>2924803</v>
      </c>
      <c r="D3" s="15">
        <v>2880503</v>
      </c>
      <c r="E3" s="15">
        <v>2876942.53</v>
      </c>
      <c r="F3" s="74">
        <v>128.7584290064047</v>
      </c>
      <c r="G3" s="74">
        <v>99.876394157548177</v>
      </c>
    </row>
    <row r="4" spans="1:7" x14ac:dyDescent="0.25">
      <c r="A4" s="12">
        <v>6</v>
      </c>
      <c r="B4" s="15">
        <v>2234372.19</v>
      </c>
      <c r="C4" s="15">
        <v>2924803</v>
      </c>
      <c r="D4" s="15">
        <v>2880503</v>
      </c>
      <c r="E4" s="15">
        <v>2876942.53</v>
      </c>
      <c r="F4" s="74">
        <v>128.7584290064047</v>
      </c>
      <c r="G4" s="74">
        <v>99.876394157548177</v>
      </c>
    </row>
    <row r="5" spans="1:7" x14ac:dyDescent="0.25">
      <c r="A5" s="13">
        <v>67</v>
      </c>
      <c r="B5" s="15">
        <v>2234372.19</v>
      </c>
      <c r="C5" s="15">
        <v>2924803</v>
      </c>
      <c r="D5" s="15">
        <v>2880503</v>
      </c>
      <c r="E5" s="15">
        <v>2876942.53</v>
      </c>
      <c r="F5" s="74">
        <v>128.7584290064047</v>
      </c>
      <c r="G5" s="74">
        <v>99.876394157548177</v>
      </c>
    </row>
    <row r="6" spans="1:7" x14ac:dyDescent="0.25">
      <c r="A6" s="11" t="s">
        <v>80</v>
      </c>
      <c r="B6" s="15">
        <v>0</v>
      </c>
      <c r="C6" s="15">
        <v>1000</v>
      </c>
      <c r="D6" s="15">
        <v>1000</v>
      </c>
      <c r="E6" s="15">
        <v>0</v>
      </c>
      <c r="F6" s="74">
        <v>0</v>
      </c>
      <c r="G6" s="74">
        <v>0</v>
      </c>
    </row>
    <row r="7" spans="1:7" x14ac:dyDescent="0.25">
      <c r="A7" s="12">
        <v>6</v>
      </c>
      <c r="B7" s="15">
        <v>0</v>
      </c>
      <c r="C7" s="15">
        <v>1000</v>
      </c>
      <c r="D7" s="15">
        <v>1000</v>
      </c>
      <c r="E7" s="15">
        <v>0</v>
      </c>
      <c r="F7" s="74">
        <v>0</v>
      </c>
      <c r="G7" s="74">
        <v>0</v>
      </c>
    </row>
    <row r="8" spans="1:7" x14ac:dyDescent="0.25">
      <c r="A8" s="13">
        <v>66</v>
      </c>
      <c r="B8" s="15">
        <v>0</v>
      </c>
      <c r="C8" s="15">
        <v>1000</v>
      </c>
      <c r="D8" s="15">
        <v>1000</v>
      </c>
      <c r="E8" s="15">
        <v>0</v>
      </c>
      <c r="F8" s="74">
        <v>0</v>
      </c>
      <c r="G8" s="74">
        <v>0</v>
      </c>
    </row>
    <row r="9" spans="1:7" x14ac:dyDescent="0.25">
      <c r="A9" s="11" t="s">
        <v>81</v>
      </c>
      <c r="B9" s="15">
        <v>2012974</v>
      </c>
      <c r="C9" s="15">
        <v>1520000</v>
      </c>
      <c r="D9" s="15">
        <v>1520000</v>
      </c>
      <c r="E9" s="15">
        <v>1480471.74</v>
      </c>
      <c r="F9" s="74">
        <v>73.546490913444487</v>
      </c>
      <c r="G9" s="74">
        <v>97.399456578947365</v>
      </c>
    </row>
    <row r="10" spans="1:7" x14ac:dyDescent="0.25">
      <c r="A10" s="12">
        <v>6</v>
      </c>
      <c r="B10" s="15">
        <v>2012974</v>
      </c>
      <c r="C10" s="15">
        <v>1520000</v>
      </c>
      <c r="D10" s="15">
        <v>1520000</v>
      </c>
      <c r="E10" s="15">
        <v>1480471.74</v>
      </c>
      <c r="F10" s="74">
        <v>73.546490913444487</v>
      </c>
      <c r="G10" s="74">
        <v>97.399456578947365</v>
      </c>
    </row>
    <row r="11" spans="1:7" x14ac:dyDescent="0.25">
      <c r="A11" s="13">
        <v>65</v>
      </c>
      <c r="B11" s="15">
        <v>2012974</v>
      </c>
      <c r="C11" s="15">
        <v>1520000</v>
      </c>
      <c r="D11" s="15">
        <v>1520000</v>
      </c>
      <c r="E11" s="15">
        <v>1480471.74</v>
      </c>
      <c r="F11" s="74">
        <v>73.546490913444487</v>
      </c>
      <c r="G11" s="74">
        <v>97.399456578947365</v>
      </c>
    </row>
    <row r="12" spans="1:7" x14ac:dyDescent="0.25">
      <c r="A12" s="11" t="s">
        <v>82</v>
      </c>
      <c r="B12" s="15">
        <v>39233.71</v>
      </c>
      <c r="C12" s="15">
        <v>9358</v>
      </c>
      <c r="D12" s="15">
        <v>9358</v>
      </c>
      <c r="E12" s="15">
        <v>21800.01</v>
      </c>
      <c r="F12" s="74">
        <v>55.56448778359222</v>
      </c>
      <c r="G12" s="74">
        <v>232.95586663817053</v>
      </c>
    </row>
    <row r="13" spans="1:7" x14ac:dyDescent="0.25">
      <c r="A13" s="12">
        <v>6</v>
      </c>
      <c r="B13" s="15">
        <v>39233.71</v>
      </c>
      <c r="C13" s="15">
        <v>9358</v>
      </c>
      <c r="D13" s="15">
        <v>9358</v>
      </c>
      <c r="E13" s="15">
        <v>21800.01</v>
      </c>
      <c r="F13" s="74">
        <v>55.56448778359222</v>
      </c>
      <c r="G13" s="74">
        <v>232.95586663817053</v>
      </c>
    </row>
    <row r="14" spans="1:7" x14ac:dyDescent="0.25">
      <c r="A14" s="13">
        <v>63</v>
      </c>
      <c r="B14" s="15">
        <v>39233.71</v>
      </c>
      <c r="C14" s="15">
        <v>9358</v>
      </c>
      <c r="D14" s="15">
        <v>9358</v>
      </c>
      <c r="E14" s="15">
        <v>21800.01</v>
      </c>
      <c r="F14" s="74">
        <v>55.56448778359222</v>
      </c>
      <c r="G14" s="74">
        <v>232.95586663817053</v>
      </c>
    </row>
    <row r="15" spans="1:7" x14ac:dyDescent="0.25">
      <c r="A15" s="11" t="s">
        <v>83</v>
      </c>
      <c r="B15" s="15">
        <v>22426.11</v>
      </c>
      <c r="C15" s="15">
        <v>10000</v>
      </c>
      <c r="D15" s="15">
        <v>10000</v>
      </c>
      <c r="E15" s="15">
        <v>13306.25</v>
      </c>
      <c r="F15" s="74">
        <v>59.333740893984732</v>
      </c>
      <c r="G15" s="74">
        <v>133.0625</v>
      </c>
    </row>
    <row r="16" spans="1:7" x14ac:dyDescent="0.25">
      <c r="A16" s="12">
        <v>6</v>
      </c>
      <c r="B16" s="15">
        <v>22426.11</v>
      </c>
      <c r="C16" s="15">
        <v>10000</v>
      </c>
      <c r="D16" s="15">
        <v>10000</v>
      </c>
      <c r="E16" s="15">
        <v>13306.25</v>
      </c>
      <c r="F16" s="74">
        <v>59.333740893984732</v>
      </c>
      <c r="G16" s="74">
        <v>133.0625</v>
      </c>
    </row>
    <row r="17" spans="1:7" x14ac:dyDescent="0.25">
      <c r="A17" s="13">
        <v>63</v>
      </c>
      <c r="B17" s="15">
        <v>22426.11</v>
      </c>
      <c r="C17" s="15">
        <v>10000</v>
      </c>
      <c r="D17" s="15">
        <v>10000</v>
      </c>
      <c r="E17" s="15">
        <v>13306.25</v>
      </c>
      <c r="F17" s="74">
        <v>59.333740893984732</v>
      </c>
      <c r="G17" s="74">
        <v>133.0625</v>
      </c>
    </row>
    <row r="18" spans="1:7" x14ac:dyDescent="0.25">
      <c r="A18" s="10" t="s">
        <v>64</v>
      </c>
      <c r="B18" s="15">
        <v>3596643.6299999994</v>
      </c>
      <c r="C18" s="15">
        <v>4987154.2617917582</v>
      </c>
      <c r="D18" s="15">
        <v>4942854</v>
      </c>
      <c r="E18" s="15">
        <v>4492310.33</v>
      </c>
      <c r="F18" s="74">
        <v>124.90284810341355</v>
      </c>
      <c r="G18" s="74">
        <v>90.884948857481916</v>
      </c>
    </row>
    <row r="19" spans="1:7" x14ac:dyDescent="0.25">
      <c r="A19" s="11" t="s">
        <v>204</v>
      </c>
      <c r="B19" s="15">
        <v>2234372.19</v>
      </c>
      <c r="C19" s="15">
        <v>2924803.2705786712</v>
      </c>
      <c r="D19" s="15">
        <v>2880503</v>
      </c>
      <c r="E19" s="15">
        <v>2876942.53</v>
      </c>
      <c r="F19" s="74">
        <v>128.75842900640464</v>
      </c>
      <c r="G19" s="74">
        <v>99.876394157548148</v>
      </c>
    </row>
    <row r="20" spans="1:7" x14ac:dyDescent="0.25">
      <c r="A20" s="12">
        <v>3</v>
      </c>
      <c r="B20" s="15">
        <v>2228795.9300000002</v>
      </c>
      <c r="C20" s="15">
        <v>2920673.2705786712</v>
      </c>
      <c r="D20" s="15">
        <v>2876373</v>
      </c>
      <c r="E20" s="15">
        <v>2872825.25</v>
      </c>
      <c r="F20" s="74">
        <v>128.89584063445406</v>
      </c>
      <c r="G20" s="74">
        <v>99.876658903417578</v>
      </c>
    </row>
    <row r="21" spans="1:7" x14ac:dyDescent="0.25">
      <c r="A21" s="13">
        <v>31</v>
      </c>
      <c r="B21" s="15">
        <v>1932349.7000000002</v>
      </c>
      <c r="C21" s="15">
        <v>2752407</v>
      </c>
      <c r="D21" s="15">
        <v>2708107</v>
      </c>
      <c r="E21" s="15">
        <v>2705202.25</v>
      </c>
      <c r="F21" s="74">
        <v>139.99548063168896</v>
      </c>
      <c r="G21" s="74">
        <v>99.892738728565746</v>
      </c>
    </row>
    <row r="22" spans="1:7" x14ac:dyDescent="0.25">
      <c r="A22" s="13">
        <v>32</v>
      </c>
      <c r="B22" s="15">
        <v>296418.99999999994</v>
      </c>
      <c r="C22" s="15">
        <v>168231.27057867145</v>
      </c>
      <c r="D22" s="15">
        <v>168231</v>
      </c>
      <c r="E22" s="15">
        <v>167590.26</v>
      </c>
      <c r="F22" s="74">
        <v>56.538298826998279</v>
      </c>
      <c r="G22" s="74">
        <v>99.619130837954955</v>
      </c>
    </row>
    <row r="23" spans="1:7" x14ac:dyDescent="0.25">
      <c r="A23" s="13">
        <v>34</v>
      </c>
      <c r="B23" s="15">
        <v>27.23</v>
      </c>
      <c r="C23" s="15">
        <v>35</v>
      </c>
      <c r="D23" s="15">
        <v>35</v>
      </c>
      <c r="E23" s="15">
        <v>32.74</v>
      </c>
      <c r="F23" s="74">
        <v>120.23503488799119</v>
      </c>
      <c r="G23" s="74">
        <v>93.542857142857144</v>
      </c>
    </row>
    <row r="24" spans="1:7" x14ac:dyDescent="0.25">
      <c r="A24" s="12">
        <v>4</v>
      </c>
      <c r="B24" s="15">
        <v>5576.26</v>
      </c>
      <c r="C24" s="15">
        <v>4130</v>
      </c>
      <c r="D24" s="15">
        <v>4130</v>
      </c>
      <c r="E24" s="15">
        <v>4117.28</v>
      </c>
      <c r="F24" s="74">
        <v>73.835868485328874</v>
      </c>
      <c r="G24" s="74">
        <v>99.692009685230019</v>
      </c>
    </row>
    <row r="25" spans="1:7" x14ac:dyDescent="0.25">
      <c r="A25" s="13">
        <v>42</v>
      </c>
      <c r="B25" s="15">
        <v>5576.26</v>
      </c>
      <c r="C25" s="15">
        <v>4130</v>
      </c>
      <c r="D25" s="15">
        <v>4130</v>
      </c>
      <c r="E25" s="15">
        <v>4117.28</v>
      </c>
      <c r="F25" s="74">
        <v>73.835868485328874</v>
      </c>
      <c r="G25" s="74">
        <v>99.692009685230019</v>
      </c>
    </row>
    <row r="26" spans="1:7" x14ac:dyDescent="0.25">
      <c r="A26" s="11" t="s">
        <v>205</v>
      </c>
      <c r="B26" s="15">
        <v>0</v>
      </c>
      <c r="C26" s="15">
        <v>1308.8814121706814</v>
      </c>
      <c r="D26" s="15">
        <v>1309</v>
      </c>
      <c r="E26" s="15">
        <v>0</v>
      </c>
      <c r="F26" s="74">
        <v>0</v>
      </c>
      <c r="G26" s="74">
        <v>0</v>
      </c>
    </row>
    <row r="27" spans="1:7" x14ac:dyDescent="0.25">
      <c r="A27" s="12">
        <v>3</v>
      </c>
      <c r="B27" s="15">
        <v>0</v>
      </c>
      <c r="C27" s="15">
        <v>1048.8814121706814</v>
      </c>
      <c r="D27" s="15">
        <v>1049</v>
      </c>
      <c r="E27" s="15">
        <v>0</v>
      </c>
      <c r="F27" s="74">
        <v>0</v>
      </c>
      <c r="G27" s="74">
        <v>0</v>
      </c>
    </row>
    <row r="28" spans="1:7" x14ac:dyDescent="0.25">
      <c r="A28" s="13">
        <v>32</v>
      </c>
      <c r="B28" s="15">
        <v>0</v>
      </c>
      <c r="C28" s="15">
        <v>1048.8814121706814</v>
      </c>
      <c r="D28" s="15">
        <v>1049</v>
      </c>
      <c r="E28" s="15">
        <v>0</v>
      </c>
      <c r="F28" s="74">
        <v>0</v>
      </c>
      <c r="G28" s="74">
        <v>0</v>
      </c>
    </row>
    <row r="29" spans="1:7" x14ac:dyDescent="0.25">
      <c r="A29" s="12">
        <v>4</v>
      </c>
      <c r="B29" s="15">
        <v>0</v>
      </c>
      <c r="C29" s="15">
        <v>260</v>
      </c>
      <c r="D29" s="15">
        <v>260</v>
      </c>
      <c r="E29" s="15">
        <v>0</v>
      </c>
      <c r="F29" s="74">
        <v>0</v>
      </c>
      <c r="G29" s="74">
        <v>0</v>
      </c>
    </row>
    <row r="30" spans="1:7" x14ac:dyDescent="0.25">
      <c r="A30" s="13">
        <v>42</v>
      </c>
      <c r="B30" s="15">
        <v>0</v>
      </c>
      <c r="C30" s="15">
        <v>260</v>
      </c>
      <c r="D30" s="15">
        <v>260</v>
      </c>
      <c r="E30" s="15">
        <v>0</v>
      </c>
      <c r="F30" s="74">
        <v>0</v>
      </c>
      <c r="G30" s="74">
        <v>0</v>
      </c>
    </row>
    <row r="31" spans="1:7" x14ac:dyDescent="0.25">
      <c r="A31" s="11" t="s">
        <v>206</v>
      </c>
      <c r="B31" s="15">
        <v>1300888.95</v>
      </c>
      <c r="C31" s="15">
        <v>2030338.3029497643</v>
      </c>
      <c r="D31" s="15">
        <v>2030337</v>
      </c>
      <c r="E31" s="15">
        <v>1559557.4700000002</v>
      </c>
      <c r="F31" s="74">
        <v>119.88398164193801</v>
      </c>
      <c r="G31" s="74">
        <v>76.812739461478557</v>
      </c>
    </row>
    <row r="32" spans="1:7" x14ac:dyDescent="0.25">
      <c r="A32" s="12">
        <v>3</v>
      </c>
      <c r="B32" s="15">
        <v>1277907.69</v>
      </c>
      <c r="C32" s="15">
        <v>2001665.3029497643</v>
      </c>
      <c r="D32" s="15">
        <v>2001664</v>
      </c>
      <c r="E32" s="15">
        <v>1511198.1500000001</v>
      </c>
      <c r="F32" s="74">
        <v>118.25565820016313</v>
      </c>
      <c r="G32" s="74">
        <v>75.497093917860354</v>
      </c>
    </row>
    <row r="33" spans="1:7" x14ac:dyDescent="0.25">
      <c r="A33" s="13">
        <v>32</v>
      </c>
      <c r="B33" s="15">
        <v>1277907.69</v>
      </c>
      <c r="C33" s="15">
        <v>2000799.8573329351</v>
      </c>
      <c r="D33" s="15">
        <v>2000799</v>
      </c>
      <c r="E33" s="15">
        <v>1511179.5100000002</v>
      </c>
      <c r="F33" s="74">
        <v>118.25419956585444</v>
      </c>
      <c r="G33" s="74">
        <v>75.528801743703397</v>
      </c>
    </row>
    <row r="34" spans="1:7" x14ac:dyDescent="0.25">
      <c r="A34" s="13">
        <v>34</v>
      </c>
      <c r="B34" s="15">
        <v>0</v>
      </c>
      <c r="C34" s="15">
        <v>865.44561682925212</v>
      </c>
      <c r="D34" s="15">
        <v>865</v>
      </c>
      <c r="E34" s="15">
        <v>18.64</v>
      </c>
      <c r="F34" s="74">
        <v>0</v>
      </c>
      <c r="G34" s="74">
        <v>2.1549132947976881</v>
      </c>
    </row>
    <row r="35" spans="1:7" x14ac:dyDescent="0.25">
      <c r="A35" s="12">
        <v>4</v>
      </c>
      <c r="B35" s="15">
        <v>22981.26</v>
      </c>
      <c r="C35" s="15">
        <v>28673</v>
      </c>
      <c r="D35" s="15">
        <v>28673</v>
      </c>
      <c r="E35" s="15">
        <v>48359.320000000007</v>
      </c>
      <c r="F35" s="74">
        <v>210.42936723225802</v>
      </c>
      <c r="G35" s="74">
        <v>168.65804066543438</v>
      </c>
    </row>
    <row r="36" spans="1:7" x14ac:dyDescent="0.25">
      <c r="A36" s="13">
        <v>42</v>
      </c>
      <c r="B36" s="15">
        <v>22981.26</v>
      </c>
      <c r="C36" s="15">
        <v>28673</v>
      </c>
      <c r="D36" s="15">
        <v>28673</v>
      </c>
      <c r="E36" s="15">
        <v>48359.320000000007</v>
      </c>
      <c r="F36" s="74">
        <v>210.42936723225802</v>
      </c>
      <c r="G36" s="74">
        <v>168.65804066543438</v>
      </c>
    </row>
    <row r="37" spans="1:7" x14ac:dyDescent="0.25">
      <c r="A37" s="11" t="s">
        <v>207</v>
      </c>
      <c r="B37" s="15">
        <v>39233.71</v>
      </c>
      <c r="C37" s="15">
        <v>9356.9579932311353</v>
      </c>
      <c r="D37" s="15">
        <v>9358</v>
      </c>
      <c r="E37" s="15">
        <v>21800.01</v>
      </c>
      <c r="F37" s="74">
        <v>55.56448778359222</v>
      </c>
      <c r="G37" s="74">
        <v>232.95586663817053</v>
      </c>
    </row>
    <row r="38" spans="1:7" x14ac:dyDescent="0.25">
      <c r="A38" s="12">
        <v>3</v>
      </c>
      <c r="B38" s="15">
        <v>39233.71</v>
      </c>
      <c r="C38" s="15">
        <v>9356.9579932311353</v>
      </c>
      <c r="D38" s="15">
        <v>9358</v>
      </c>
      <c r="E38" s="15">
        <v>21800.01</v>
      </c>
      <c r="F38" s="74">
        <v>55.56448778359222</v>
      </c>
      <c r="G38" s="74">
        <v>232.95586663817053</v>
      </c>
    </row>
    <row r="39" spans="1:7" x14ac:dyDescent="0.25">
      <c r="A39" s="13">
        <v>31</v>
      </c>
      <c r="B39" s="15">
        <v>25130.52</v>
      </c>
      <c r="F39" s="74">
        <v>0</v>
      </c>
      <c r="G39" s="74">
        <v>0</v>
      </c>
    </row>
    <row r="40" spans="1:7" x14ac:dyDescent="0.25">
      <c r="A40" s="13">
        <v>32</v>
      </c>
      <c r="B40" s="15">
        <v>14103.19</v>
      </c>
      <c r="C40" s="15">
        <v>9356.9579932311353</v>
      </c>
      <c r="D40" s="15">
        <v>9358</v>
      </c>
      <c r="E40" s="15">
        <v>21800.01</v>
      </c>
      <c r="F40" s="74">
        <v>154.57502877008676</v>
      </c>
      <c r="G40" s="74">
        <v>232.95586663817053</v>
      </c>
    </row>
    <row r="41" spans="1:7" x14ac:dyDescent="0.25">
      <c r="A41" s="11" t="s">
        <v>208</v>
      </c>
      <c r="B41" s="15">
        <v>22148.78</v>
      </c>
      <c r="C41" s="15">
        <v>21346.848857920231</v>
      </c>
      <c r="D41" s="15">
        <v>21347</v>
      </c>
      <c r="E41" s="15">
        <v>34010.32</v>
      </c>
      <c r="F41" s="74">
        <v>153.55392035136924</v>
      </c>
      <c r="G41" s="74">
        <v>159.32130978591837</v>
      </c>
    </row>
    <row r="42" spans="1:7" x14ac:dyDescent="0.25">
      <c r="A42" s="12">
        <v>3</v>
      </c>
      <c r="B42" s="15">
        <v>22148.78</v>
      </c>
      <c r="C42" s="15">
        <v>21346.848857920231</v>
      </c>
      <c r="D42" s="15">
        <v>21347</v>
      </c>
      <c r="E42" s="15">
        <v>34010.32</v>
      </c>
      <c r="F42" s="74">
        <v>153.55392035136924</v>
      </c>
      <c r="G42" s="74">
        <v>159.32130978591837</v>
      </c>
    </row>
    <row r="43" spans="1:7" x14ac:dyDescent="0.25">
      <c r="A43" s="13">
        <v>32</v>
      </c>
      <c r="B43" s="15">
        <v>22148.78</v>
      </c>
      <c r="C43" s="15">
        <v>21346.848857920231</v>
      </c>
      <c r="D43" s="15">
        <v>21347</v>
      </c>
      <c r="E43" s="15">
        <v>34010.32</v>
      </c>
      <c r="F43" s="74">
        <v>153.55392035136924</v>
      </c>
      <c r="G43" s="74">
        <v>159.32130978591837</v>
      </c>
    </row>
    <row r="44" spans="1:7" hidden="1" x14ac:dyDescent="0.25">
      <c r="A44" s="10" t="s">
        <v>68</v>
      </c>
      <c r="B44" s="15">
        <v>7905649.6400000006</v>
      </c>
      <c r="C44" s="15">
        <v>9452315.2617917601</v>
      </c>
      <c r="D44" s="15">
        <v>9363715</v>
      </c>
      <c r="E44" s="15">
        <v>8884830.8600000013</v>
      </c>
      <c r="F44" s="74">
        <v>112.3858413234716</v>
      </c>
      <c r="G44" s="74">
        <v>94.885746309023745</v>
      </c>
    </row>
    <row r="45" spans="1:7" x14ac:dyDescent="0.25">
      <c r="B45"/>
      <c r="C45"/>
      <c r="D45"/>
      <c r="E45"/>
    </row>
    <row r="46" spans="1:7" x14ac:dyDescent="0.25">
      <c r="B46"/>
      <c r="C46"/>
      <c r="D46"/>
      <c r="E46"/>
    </row>
    <row r="47" spans="1:7" x14ac:dyDescent="0.25">
      <c r="B47"/>
      <c r="C47"/>
      <c r="D47"/>
      <c r="E47"/>
    </row>
    <row r="48" spans="1:7" x14ac:dyDescent="0.25">
      <c r="B48"/>
      <c r="C48"/>
      <c r="D48"/>
      <c r="E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</sheetData>
  <pageMargins left="0.7" right="0.7" top="0.75" bottom="0.75" header="0.3" footer="0.3"/>
  <pageSetup paperSize="9" scale="76" fitToHeight="0" orientation="landscape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EBCE-101C-48CF-A0DF-AD724A8438BD}">
  <sheetPr>
    <tabColor theme="5" tint="0.59999389629810485"/>
    <pageSetUpPr fitToPage="1"/>
  </sheetPr>
  <dimension ref="A1:G11"/>
  <sheetViews>
    <sheetView workbookViewId="0">
      <selection activeCell="A17" sqref="A17"/>
    </sheetView>
  </sheetViews>
  <sheetFormatPr defaultRowHeight="15" x14ac:dyDescent="0.25"/>
  <cols>
    <col min="1" max="1" width="42.28515625" bestFit="1" customWidth="1"/>
    <col min="2" max="2" width="14" bestFit="1" customWidth="1"/>
    <col min="3" max="4" width="16" style="15" bestFit="1" customWidth="1"/>
    <col min="5" max="5" width="14" style="15" bestFit="1" customWidth="1"/>
    <col min="6" max="6" width="18.140625" bestFit="1" customWidth="1"/>
    <col min="7" max="7" width="16.28515625" bestFit="1" customWidth="1"/>
  </cols>
  <sheetData>
    <row r="1" spans="1:7" s="1" customFormat="1" ht="82.5" customHeight="1" x14ac:dyDescent="0.25">
      <c r="A1" s="9" t="s">
        <v>65</v>
      </c>
      <c r="B1" s="18" t="s">
        <v>64</v>
      </c>
      <c r="C1" s="15"/>
      <c r="D1" s="15"/>
      <c r="E1" s="15"/>
    </row>
    <row r="3" spans="1:7" s="16" customFormat="1" ht="80.25" customHeight="1" x14ac:dyDescent="0.25">
      <c r="A3" s="17" t="s">
        <v>89</v>
      </c>
      <c r="B3" s="16" t="s">
        <v>209</v>
      </c>
      <c r="C3" s="60" t="s">
        <v>219</v>
      </c>
      <c r="D3" s="60" t="s">
        <v>220</v>
      </c>
      <c r="E3" s="60" t="s">
        <v>221</v>
      </c>
      <c r="F3" s="16" t="s">
        <v>217</v>
      </c>
      <c r="G3" s="16" t="s">
        <v>218</v>
      </c>
    </row>
    <row r="4" spans="1:7" x14ac:dyDescent="0.25">
      <c r="A4" s="10" t="s">
        <v>84</v>
      </c>
      <c r="B4" s="51">
        <v>3596643.63</v>
      </c>
      <c r="C4" s="15">
        <v>4987154.2617917582</v>
      </c>
      <c r="D4" s="15">
        <v>4942854</v>
      </c>
      <c r="E4" s="15">
        <v>4492310.33</v>
      </c>
      <c r="F4" s="74">
        <v>124.90284810341359</v>
      </c>
      <c r="G4" s="74">
        <v>90.88494885748193</v>
      </c>
    </row>
    <row r="5" spans="1:7" x14ac:dyDescent="0.25">
      <c r="A5" s="11">
        <v>3</v>
      </c>
      <c r="B5" s="51">
        <v>3568086.11</v>
      </c>
      <c r="C5" s="15">
        <v>4954091.2617917582</v>
      </c>
      <c r="D5" s="15">
        <v>4909791</v>
      </c>
      <c r="E5" s="15">
        <v>4439833.7300000004</v>
      </c>
      <c r="F5" s="74">
        <v>124.43179881664908</v>
      </c>
      <c r="G5" s="74">
        <v>90.428161402389634</v>
      </c>
    </row>
    <row r="6" spans="1:7" x14ac:dyDescent="0.25">
      <c r="A6" s="12">
        <v>31</v>
      </c>
      <c r="B6" s="51">
        <v>1957480.2200000002</v>
      </c>
      <c r="C6" s="15">
        <v>2752407</v>
      </c>
      <c r="D6" s="15">
        <v>2708107</v>
      </c>
      <c r="E6" s="15">
        <v>2705202.25</v>
      </c>
      <c r="F6" s="74">
        <v>138.1981908353587</v>
      </c>
      <c r="G6" s="74">
        <v>99.892738728565746</v>
      </c>
    </row>
    <row r="7" spans="1:7" x14ac:dyDescent="0.25">
      <c r="A7" s="12">
        <v>32</v>
      </c>
      <c r="B7" s="51">
        <v>1610578.66</v>
      </c>
      <c r="C7" s="15">
        <v>2200783.816174929</v>
      </c>
      <c r="D7" s="15">
        <v>2200784</v>
      </c>
      <c r="E7" s="15">
        <v>1734580.1000000003</v>
      </c>
      <c r="F7" s="74">
        <v>107.69918558339772</v>
      </c>
      <c r="G7" s="74">
        <v>78.81646267875449</v>
      </c>
    </row>
    <row r="8" spans="1:7" x14ac:dyDescent="0.25">
      <c r="A8" s="12">
        <v>34</v>
      </c>
      <c r="B8" s="51">
        <v>27.23</v>
      </c>
      <c r="C8" s="15">
        <v>900.44561682925212</v>
      </c>
      <c r="D8" s="15">
        <v>900</v>
      </c>
      <c r="E8" s="15">
        <v>51.38</v>
      </c>
      <c r="F8" s="74">
        <v>188.68894601542416</v>
      </c>
      <c r="G8" s="74">
        <v>5.7088888888888887</v>
      </c>
    </row>
    <row r="9" spans="1:7" x14ac:dyDescent="0.25">
      <c r="A9" s="11">
        <v>4</v>
      </c>
      <c r="B9" s="51">
        <v>28557.52</v>
      </c>
      <c r="C9" s="15">
        <v>33063</v>
      </c>
      <c r="D9" s="15">
        <v>33063</v>
      </c>
      <c r="E9" s="15">
        <v>52476.600000000006</v>
      </c>
      <c r="F9" s="74">
        <v>183.75755317688655</v>
      </c>
      <c r="G9" s="74">
        <v>158.71699482805553</v>
      </c>
    </row>
    <row r="10" spans="1:7" x14ac:dyDescent="0.25">
      <c r="A10" s="12">
        <v>42</v>
      </c>
      <c r="B10" s="51">
        <v>28557.52</v>
      </c>
      <c r="C10" s="15">
        <v>33063</v>
      </c>
      <c r="D10" s="15">
        <v>33063</v>
      </c>
      <c r="E10" s="15">
        <v>52476.600000000006</v>
      </c>
      <c r="F10" s="74">
        <v>183.75755317688655</v>
      </c>
      <c r="G10" s="74">
        <v>158.71699482805553</v>
      </c>
    </row>
    <row r="11" spans="1:7" x14ac:dyDescent="0.25">
      <c r="A11" s="10" t="s">
        <v>68</v>
      </c>
      <c r="B11" s="51">
        <v>3596643.63</v>
      </c>
      <c r="C11" s="15">
        <v>4987154.2617917582</v>
      </c>
      <c r="D11" s="15">
        <v>4942854</v>
      </c>
      <c r="E11" s="15">
        <v>4492310.33</v>
      </c>
      <c r="F11" s="74">
        <v>124.90284810341359</v>
      </c>
      <c r="G11" s="74">
        <v>90.88494885748193</v>
      </c>
    </row>
  </sheetData>
  <pageMargins left="0.7" right="0.7" top="0.75" bottom="0.75" header="0.3" footer="0.3"/>
  <pageSetup paperSize="9" scale="78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34EC-F408-47BF-A9B8-60603DECF12B}">
  <sheetPr>
    <tabColor theme="9" tint="0.59999389629810485"/>
    <pageSetUpPr fitToPage="1"/>
  </sheetPr>
  <dimension ref="A1:F5"/>
  <sheetViews>
    <sheetView workbookViewId="0">
      <selection activeCell="B17" sqref="B17"/>
    </sheetView>
  </sheetViews>
  <sheetFormatPr defaultRowHeight="15" x14ac:dyDescent="0.25"/>
  <cols>
    <col min="1" max="1" width="40.85546875" bestFit="1" customWidth="1"/>
    <col min="2" max="3" width="16" style="15" bestFit="1" customWidth="1"/>
    <col min="4" max="4" width="14" style="15" bestFit="1" customWidth="1"/>
    <col min="5" max="5" width="25.5703125" bestFit="1" customWidth="1"/>
    <col min="6" max="6" width="59.7109375" bestFit="1" customWidth="1"/>
    <col min="7" max="7" width="63.5703125" bestFit="1" customWidth="1"/>
  </cols>
  <sheetData>
    <row r="1" spans="1:6" s="1" customFormat="1" ht="82.5" customHeight="1" x14ac:dyDescent="0.25">
      <c r="A1" s="9" t="s">
        <v>65</v>
      </c>
      <c r="B1" s="61" t="s">
        <v>64</v>
      </c>
      <c r="C1" s="15"/>
      <c r="D1" s="15"/>
      <c r="E1"/>
      <c r="F1"/>
    </row>
    <row r="3" spans="1:6" s="16" customFormat="1" ht="77.25" customHeight="1" x14ac:dyDescent="0.25">
      <c r="A3" s="17" t="s">
        <v>91</v>
      </c>
      <c r="B3" s="60" t="s">
        <v>219</v>
      </c>
      <c r="C3" s="60" t="s">
        <v>220</v>
      </c>
      <c r="D3" s="60" t="s">
        <v>221</v>
      </c>
      <c r="E3" s="16" t="s">
        <v>218</v>
      </c>
    </row>
    <row r="4" spans="1:6" x14ac:dyDescent="0.25">
      <c r="A4" s="10" t="s">
        <v>86</v>
      </c>
      <c r="B4" s="15">
        <v>4987154.261791761</v>
      </c>
      <c r="C4" s="15">
        <v>4942854</v>
      </c>
      <c r="D4" s="15">
        <v>4492310.3299999991</v>
      </c>
      <c r="E4" s="74">
        <v>90.884948857481916</v>
      </c>
    </row>
    <row r="5" spans="1:6" x14ac:dyDescent="0.25">
      <c r="A5" s="10" t="s">
        <v>68</v>
      </c>
      <c r="B5" s="15">
        <v>4987154.261791761</v>
      </c>
      <c r="C5" s="15">
        <v>4942854</v>
      </c>
      <c r="D5" s="15">
        <v>4492310.3299999991</v>
      </c>
      <c r="E5" s="74">
        <v>90.884948857481916</v>
      </c>
    </row>
  </sheetData>
  <pageMargins left="0.7" right="0.7" top="0.75" bottom="0.75" header="0.3" footer="0.3"/>
  <pageSetup paperSize="9" scale="98" orientation="landscape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F13E-E41E-4EC9-8AE9-1E69E178003F}">
  <sheetPr>
    <tabColor theme="9" tint="0.59999389629810485"/>
    <pageSetUpPr fitToPage="1"/>
  </sheetPr>
  <dimension ref="A1:F105"/>
  <sheetViews>
    <sheetView topLeftCell="A34" workbookViewId="0">
      <selection activeCell="A112" sqref="A112"/>
    </sheetView>
  </sheetViews>
  <sheetFormatPr defaultRowHeight="15" x14ac:dyDescent="0.25"/>
  <cols>
    <col min="1" max="1" width="77.140625" bestFit="1" customWidth="1"/>
    <col min="2" max="2" width="12.5703125" style="15" bestFit="1" customWidth="1"/>
    <col min="3" max="3" width="16" style="15" bestFit="1" customWidth="1"/>
    <col min="4" max="4" width="14" style="15" bestFit="1" customWidth="1"/>
    <col min="5" max="5" width="22" bestFit="1" customWidth="1"/>
    <col min="6" max="7" width="63.5703125" bestFit="1" customWidth="1"/>
  </cols>
  <sheetData>
    <row r="1" spans="1:6" s="1" customFormat="1" ht="82.5" customHeight="1" x14ac:dyDescent="0.25">
      <c r="A1" s="9" t="s">
        <v>65</v>
      </c>
      <c r="B1" s="61" t="s">
        <v>64</v>
      </c>
      <c r="C1" s="15"/>
      <c r="D1" s="15"/>
      <c r="E1"/>
      <c r="F1"/>
    </row>
    <row r="3" spans="1:6" s="16" customFormat="1" ht="86.25" customHeight="1" x14ac:dyDescent="0.25">
      <c r="A3" s="17" t="s">
        <v>92</v>
      </c>
      <c r="B3" s="60" t="s">
        <v>219</v>
      </c>
      <c r="C3" s="60" t="s">
        <v>220</v>
      </c>
      <c r="D3" s="60" t="s">
        <v>221</v>
      </c>
      <c r="E3" s="16" t="s">
        <v>218</v>
      </c>
    </row>
    <row r="4" spans="1:6" x14ac:dyDescent="0.25">
      <c r="A4" s="10" t="s">
        <v>86</v>
      </c>
      <c r="B4" s="15">
        <v>4987154.261791761</v>
      </c>
      <c r="C4" s="15">
        <v>4942854</v>
      </c>
      <c r="D4" s="15">
        <v>4492310.3299999991</v>
      </c>
      <c r="E4" s="74">
        <v>90.884948857481916</v>
      </c>
    </row>
    <row r="5" spans="1:6" x14ac:dyDescent="0.25">
      <c r="A5" s="11" t="s">
        <v>4</v>
      </c>
      <c r="B5" s="15">
        <v>4239359.6843712293</v>
      </c>
      <c r="C5" s="15">
        <v>4195061</v>
      </c>
      <c r="D5" s="15">
        <v>4051956.0199999991</v>
      </c>
      <c r="E5" s="74">
        <v>96.588727076912562</v>
      </c>
    </row>
    <row r="6" spans="1:6" x14ac:dyDescent="0.25">
      <c r="A6" s="12" t="s">
        <v>204</v>
      </c>
      <c r="B6" s="15">
        <v>2924803.2705786717</v>
      </c>
      <c r="C6" s="15">
        <v>2880503</v>
      </c>
      <c r="D6" s="15">
        <v>2876942.5299999993</v>
      </c>
      <c r="E6" s="74">
        <v>99.876394157548148</v>
      </c>
    </row>
    <row r="7" spans="1:6" x14ac:dyDescent="0.25">
      <c r="A7" s="13">
        <v>31</v>
      </c>
      <c r="B7" s="15">
        <v>2752407</v>
      </c>
      <c r="C7" s="15">
        <v>2708107</v>
      </c>
      <c r="D7" s="15">
        <v>2705202.25</v>
      </c>
      <c r="E7" s="74">
        <v>99.892738728565746</v>
      </c>
    </row>
    <row r="8" spans="1:6" x14ac:dyDescent="0.25">
      <c r="A8" s="14" t="s">
        <v>167</v>
      </c>
      <c r="B8" s="15">
        <v>2290651</v>
      </c>
      <c r="C8" s="15">
        <v>2253551</v>
      </c>
      <c r="D8" s="15">
        <v>2252244.37</v>
      </c>
      <c r="E8" s="74">
        <v>99.942019062359805</v>
      </c>
    </row>
    <row r="9" spans="1:6" x14ac:dyDescent="0.25">
      <c r="A9" s="14" t="s">
        <v>168</v>
      </c>
      <c r="B9" s="15">
        <v>15000</v>
      </c>
      <c r="C9" s="15">
        <v>13720</v>
      </c>
      <c r="D9" s="15">
        <v>1411.17</v>
      </c>
      <c r="E9" s="74">
        <v>10.285495626822158</v>
      </c>
    </row>
    <row r="10" spans="1:6" x14ac:dyDescent="0.25">
      <c r="A10" s="14" t="s">
        <v>169</v>
      </c>
      <c r="B10" s="15">
        <v>68822</v>
      </c>
      <c r="C10" s="15">
        <v>68822</v>
      </c>
      <c r="D10" s="15">
        <v>79952.39</v>
      </c>
      <c r="E10" s="74">
        <v>116.17272093226003</v>
      </c>
    </row>
    <row r="11" spans="1:6" x14ac:dyDescent="0.25">
      <c r="A11" s="14" t="s">
        <v>170</v>
      </c>
      <c r="B11" s="15">
        <v>377934</v>
      </c>
      <c r="C11" s="15">
        <v>372014</v>
      </c>
      <c r="D11" s="15">
        <v>371594.32</v>
      </c>
      <c r="E11" s="74">
        <v>99.887187041347914</v>
      </c>
    </row>
    <row r="12" spans="1:6" x14ac:dyDescent="0.25">
      <c r="A12" s="13">
        <v>32</v>
      </c>
      <c r="B12" s="15">
        <v>168231.27057867145</v>
      </c>
      <c r="C12" s="15">
        <v>168231</v>
      </c>
      <c r="D12" s="15">
        <v>167590.26</v>
      </c>
      <c r="E12" s="74">
        <v>99.619130837954955</v>
      </c>
    </row>
    <row r="13" spans="1:6" x14ac:dyDescent="0.25">
      <c r="A13" s="14" t="s">
        <v>171</v>
      </c>
      <c r="B13" s="15">
        <v>21783.22</v>
      </c>
      <c r="C13" s="15">
        <v>21783</v>
      </c>
      <c r="D13" s="15">
        <v>16738.439999999999</v>
      </c>
      <c r="E13" s="74">
        <v>76.841757333700585</v>
      </c>
    </row>
    <row r="14" spans="1:6" x14ac:dyDescent="0.25">
      <c r="A14" s="14" t="s">
        <v>172</v>
      </c>
      <c r="B14" s="15">
        <v>52649.263333333329</v>
      </c>
      <c r="C14" s="15">
        <v>52649</v>
      </c>
      <c r="D14" s="15">
        <v>53157.31</v>
      </c>
      <c r="E14" s="74">
        <v>100.96546942961879</v>
      </c>
    </row>
    <row r="15" spans="1:6" x14ac:dyDescent="0.25">
      <c r="A15" s="14" t="s">
        <v>173</v>
      </c>
      <c r="B15" s="15">
        <v>3230</v>
      </c>
      <c r="C15" s="15">
        <v>3230</v>
      </c>
      <c r="D15" s="15">
        <v>4877.45</v>
      </c>
      <c r="E15" s="74">
        <v>151.00464396284829</v>
      </c>
    </row>
    <row r="16" spans="1:6" x14ac:dyDescent="0.25">
      <c r="A16" s="14" t="s">
        <v>174</v>
      </c>
      <c r="B16" s="15">
        <v>135</v>
      </c>
      <c r="C16" s="15">
        <v>135</v>
      </c>
      <c r="D16" s="15">
        <v>17</v>
      </c>
      <c r="E16" s="74">
        <v>12.592592592592592</v>
      </c>
    </row>
    <row r="17" spans="1:5" x14ac:dyDescent="0.25">
      <c r="A17" s="14" t="s">
        <v>175</v>
      </c>
      <c r="B17" s="15">
        <v>10617.824673170084</v>
      </c>
      <c r="C17" s="15">
        <v>10618</v>
      </c>
      <c r="D17" s="15">
        <v>12778.44</v>
      </c>
      <c r="E17" s="74">
        <v>120.3469579958561</v>
      </c>
    </row>
    <row r="18" spans="1:5" x14ac:dyDescent="0.25">
      <c r="A18" s="14" t="s">
        <v>176</v>
      </c>
      <c r="B18" s="15">
        <v>100</v>
      </c>
      <c r="C18" s="15">
        <v>100</v>
      </c>
      <c r="E18" s="74">
        <v>0</v>
      </c>
    </row>
    <row r="19" spans="1:5" x14ac:dyDescent="0.25">
      <c r="A19" s="14" t="s">
        <v>177</v>
      </c>
      <c r="B19" s="15">
        <v>700</v>
      </c>
      <c r="C19" s="15">
        <v>700</v>
      </c>
      <c r="D19" s="15">
        <v>696.94</v>
      </c>
      <c r="E19" s="74">
        <v>99.562857142857155</v>
      </c>
    </row>
    <row r="20" spans="1:5" x14ac:dyDescent="0.25">
      <c r="A20" s="14" t="s">
        <v>178</v>
      </c>
      <c r="B20" s="15">
        <v>570.708076182892</v>
      </c>
      <c r="C20" s="15">
        <v>571</v>
      </c>
      <c r="E20" s="74">
        <v>0</v>
      </c>
    </row>
    <row r="21" spans="1:5" x14ac:dyDescent="0.25">
      <c r="A21" s="14" t="s">
        <v>179</v>
      </c>
      <c r="B21" s="15">
        <v>800</v>
      </c>
      <c r="C21" s="15">
        <v>800</v>
      </c>
      <c r="D21" s="15">
        <v>1269.3499999999999</v>
      </c>
      <c r="E21" s="74">
        <v>158.66874999999999</v>
      </c>
    </row>
    <row r="22" spans="1:5" x14ac:dyDescent="0.25">
      <c r="A22" s="14" t="s">
        <v>180</v>
      </c>
      <c r="B22" s="15">
        <v>100</v>
      </c>
      <c r="C22" s="15">
        <v>100</v>
      </c>
      <c r="E22" s="74">
        <v>0</v>
      </c>
    </row>
    <row r="23" spans="1:5" x14ac:dyDescent="0.25">
      <c r="A23" s="14" t="s">
        <v>181</v>
      </c>
      <c r="B23" s="15">
        <v>18015</v>
      </c>
      <c r="C23" s="15">
        <v>18015</v>
      </c>
      <c r="D23" s="15">
        <v>17060.79</v>
      </c>
      <c r="E23" s="74">
        <v>94.703247293921734</v>
      </c>
    </row>
    <row r="24" spans="1:5" x14ac:dyDescent="0.25">
      <c r="A24" s="14" t="s">
        <v>182</v>
      </c>
      <c r="B24" s="15">
        <v>2919.9017851217736</v>
      </c>
      <c r="C24" s="15">
        <v>2920</v>
      </c>
      <c r="D24" s="15">
        <v>1340.15</v>
      </c>
      <c r="E24" s="74">
        <v>45.895547945205486</v>
      </c>
    </row>
    <row r="25" spans="1:5" x14ac:dyDescent="0.25">
      <c r="A25" s="14" t="s">
        <v>183</v>
      </c>
      <c r="B25" s="15">
        <v>7765</v>
      </c>
      <c r="C25" s="15">
        <v>7765</v>
      </c>
      <c r="D25" s="15">
        <v>9121.25</v>
      </c>
      <c r="E25" s="74">
        <v>117.46619446233098</v>
      </c>
    </row>
    <row r="26" spans="1:5" x14ac:dyDescent="0.25">
      <c r="A26" s="14" t="s">
        <v>184</v>
      </c>
      <c r="B26" s="15">
        <v>300</v>
      </c>
      <c r="C26" s="15">
        <v>300</v>
      </c>
      <c r="D26" s="15">
        <v>320.63</v>
      </c>
      <c r="E26" s="74">
        <v>106.87666666666667</v>
      </c>
    </row>
    <row r="27" spans="1:5" x14ac:dyDescent="0.25">
      <c r="A27" s="14" t="s">
        <v>185</v>
      </c>
      <c r="B27" s="15">
        <v>11600.007963368504</v>
      </c>
      <c r="C27" s="15">
        <v>11600</v>
      </c>
      <c r="D27" s="15">
        <v>16391.759999999998</v>
      </c>
      <c r="E27" s="74">
        <v>141.30827586206897</v>
      </c>
    </row>
    <row r="28" spans="1:5" x14ac:dyDescent="0.25">
      <c r="A28" s="14" t="s">
        <v>186</v>
      </c>
      <c r="B28" s="15">
        <v>2900</v>
      </c>
      <c r="C28" s="15">
        <v>2900</v>
      </c>
      <c r="D28" s="15">
        <v>1030.01</v>
      </c>
      <c r="E28" s="74">
        <v>35.517586206896553</v>
      </c>
    </row>
    <row r="29" spans="1:5" x14ac:dyDescent="0.25">
      <c r="A29" s="14" t="s">
        <v>187</v>
      </c>
      <c r="B29" s="15">
        <v>1000</v>
      </c>
      <c r="C29" s="15">
        <v>1000</v>
      </c>
      <c r="E29" s="74">
        <v>0</v>
      </c>
    </row>
    <row r="30" spans="1:5" x14ac:dyDescent="0.25">
      <c r="A30" s="14" t="s">
        <v>188</v>
      </c>
      <c r="B30" s="15">
        <v>8385.3474019510249</v>
      </c>
      <c r="C30" s="15">
        <v>8385</v>
      </c>
      <c r="D30" s="15">
        <v>12623.74</v>
      </c>
      <c r="E30" s="74">
        <v>150.5514609421586</v>
      </c>
    </row>
    <row r="31" spans="1:5" x14ac:dyDescent="0.25">
      <c r="A31" s="14" t="s">
        <v>189</v>
      </c>
      <c r="B31" s="15">
        <v>265.44561682925212</v>
      </c>
      <c r="C31" s="15">
        <v>265</v>
      </c>
      <c r="D31" s="15">
        <v>0</v>
      </c>
      <c r="E31" s="74">
        <v>0</v>
      </c>
    </row>
    <row r="32" spans="1:5" x14ac:dyDescent="0.25">
      <c r="A32" s="14" t="s">
        <v>190</v>
      </c>
      <c r="B32" s="15">
        <v>663.61404207313024</v>
      </c>
      <c r="C32" s="15">
        <v>664</v>
      </c>
      <c r="E32" s="74">
        <v>0</v>
      </c>
    </row>
    <row r="33" spans="1:5" x14ac:dyDescent="0.25">
      <c r="A33" s="14" t="s">
        <v>191</v>
      </c>
      <c r="B33" s="15">
        <v>9074.3579534142937</v>
      </c>
      <c r="C33" s="15">
        <v>9074</v>
      </c>
      <c r="D33" s="15">
        <v>6458.31</v>
      </c>
      <c r="E33" s="74">
        <v>71.173793255455152</v>
      </c>
    </row>
    <row r="34" spans="1:5" x14ac:dyDescent="0.25">
      <c r="A34" s="14" t="s">
        <v>192</v>
      </c>
      <c r="B34" s="15">
        <v>530.89123365850423</v>
      </c>
      <c r="C34" s="15">
        <v>531</v>
      </c>
      <c r="D34" s="15">
        <v>688.53</v>
      </c>
      <c r="E34" s="74">
        <v>129.66666666666666</v>
      </c>
    </row>
    <row r="35" spans="1:5" x14ac:dyDescent="0.25">
      <c r="A35" s="14" t="s">
        <v>193</v>
      </c>
      <c r="B35" s="15">
        <v>2323.9763753401021</v>
      </c>
      <c r="C35" s="15">
        <v>2324</v>
      </c>
      <c r="D35" s="15">
        <v>2931.42</v>
      </c>
      <c r="E35" s="74">
        <v>126.13683304647161</v>
      </c>
    </row>
    <row r="36" spans="1:5" x14ac:dyDescent="0.25">
      <c r="A36" s="14" t="s">
        <v>194</v>
      </c>
      <c r="B36" s="15">
        <v>95.560422058530747</v>
      </c>
      <c r="C36" s="15">
        <v>96</v>
      </c>
      <c r="D36" s="15">
        <v>129.62</v>
      </c>
      <c r="E36" s="74">
        <v>135.02083333333334</v>
      </c>
    </row>
    <row r="37" spans="1:5" x14ac:dyDescent="0.25">
      <c r="A37" s="14" t="s">
        <v>195</v>
      </c>
      <c r="B37" s="15">
        <v>3344.6147720485765</v>
      </c>
      <c r="C37" s="15">
        <v>3345</v>
      </c>
      <c r="D37" s="15">
        <v>4426.88</v>
      </c>
      <c r="E37" s="74">
        <v>132.34319880418533</v>
      </c>
    </row>
    <row r="38" spans="1:5" x14ac:dyDescent="0.25">
      <c r="A38" s="14" t="s">
        <v>196</v>
      </c>
      <c r="B38" s="15">
        <v>7963.3685048775624</v>
      </c>
      <c r="C38" s="15">
        <v>7963</v>
      </c>
      <c r="D38" s="15">
        <v>5183.16</v>
      </c>
      <c r="E38" s="74">
        <v>65.090543764912724</v>
      </c>
    </row>
    <row r="39" spans="1:5" x14ac:dyDescent="0.25">
      <c r="A39" s="14" t="s">
        <v>197</v>
      </c>
      <c r="B39" s="15">
        <v>398.16842524387812</v>
      </c>
      <c r="C39" s="15">
        <v>398</v>
      </c>
      <c r="D39" s="15">
        <v>349.08</v>
      </c>
      <c r="E39" s="74">
        <v>87.708542713567837</v>
      </c>
    </row>
    <row r="40" spans="1:5" x14ac:dyDescent="0.25">
      <c r="A40" s="13">
        <v>34</v>
      </c>
      <c r="B40" s="15">
        <v>35</v>
      </c>
      <c r="C40" s="15">
        <v>35</v>
      </c>
      <c r="D40" s="15">
        <v>32.74</v>
      </c>
      <c r="E40" s="74">
        <v>93.542857142857144</v>
      </c>
    </row>
    <row r="41" spans="1:5" x14ac:dyDescent="0.25">
      <c r="A41" s="14" t="s">
        <v>198</v>
      </c>
      <c r="B41" s="15">
        <v>20</v>
      </c>
      <c r="C41" s="15">
        <v>20</v>
      </c>
      <c r="D41" s="15">
        <v>10.73</v>
      </c>
      <c r="E41" s="74">
        <v>53.65</v>
      </c>
    </row>
    <row r="42" spans="1:5" x14ac:dyDescent="0.25">
      <c r="A42" s="14" t="s">
        <v>199</v>
      </c>
      <c r="B42" s="15">
        <v>15</v>
      </c>
      <c r="C42" s="15">
        <v>15</v>
      </c>
      <c r="D42" s="15">
        <v>22.01</v>
      </c>
      <c r="E42" s="74">
        <v>146.73333333333335</v>
      </c>
    </row>
    <row r="43" spans="1:5" x14ac:dyDescent="0.25">
      <c r="A43" s="13">
        <v>42</v>
      </c>
      <c r="B43" s="15">
        <v>4130</v>
      </c>
      <c r="C43" s="15">
        <v>4130</v>
      </c>
      <c r="D43" s="15">
        <v>4117.28</v>
      </c>
      <c r="E43" s="74">
        <v>99.692009685230019</v>
      </c>
    </row>
    <row r="44" spans="1:5" x14ac:dyDescent="0.25">
      <c r="A44" s="14" t="s">
        <v>200</v>
      </c>
      <c r="B44" s="15">
        <v>1000</v>
      </c>
      <c r="C44" s="15">
        <v>1000</v>
      </c>
      <c r="D44" s="15">
        <v>4117.28</v>
      </c>
      <c r="E44" s="74">
        <v>411.72800000000001</v>
      </c>
    </row>
    <row r="45" spans="1:5" x14ac:dyDescent="0.25">
      <c r="A45" s="14" t="s">
        <v>201</v>
      </c>
      <c r="B45" s="15">
        <v>130</v>
      </c>
      <c r="C45" s="15">
        <v>130</v>
      </c>
      <c r="D45" s="15">
        <v>0</v>
      </c>
      <c r="E45" s="74">
        <v>0</v>
      </c>
    </row>
    <row r="46" spans="1:5" x14ac:dyDescent="0.25">
      <c r="A46" s="14" t="s">
        <v>202</v>
      </c>
      <c r="B46" s="15">
        <v>3000</v>
      </c>
      <c r="C46" s="15">
        <v>3000</v>
      </c>
      <c r="E46" s="74">
        <v>0</v>
      </c>
    </row>
    <row r="47" spans="1:5" x14ac:dyDescent="0.25">
      <c r="A47" s="12" t="s">
        <v>205</v>
      </c>
      <c r="B47" s="15">
        <v>1308.8814121706814</v>
      </c>
      <c r="C47" s="15">
        <v>1309</v>
      </c>
      <c r="D47" s="15">
        <v>0</v>
      </c>
      <c r="E47" s="74">
        <v>0</v>
      </c>
    </row>
    <row r="48" spans="1:5" x14ac:dyDescent="0.25">
      <c r="A48" s="13">
        <v>32</v>
      </c>
      <c r="B48" s="15">
        <v>1048.8814121706814</v>
      </c>
      <c r="C48" s="15">
        <v>1049</v>
      </c>
      <c r="D48" s="15">
        <v>0</v>
      </c>
      <c r="E48" s="74">
        <v>0</v>
      </c>
    </row>
    <row r="49" spans="1:5" x14ac:dyDescent="0.25">
      <c r="A49" s="14" t="s">
        <v>175</v>
      </c>
      <c r="B49" s="15">
        <v>132.72280841462606</v>
      </c>
      <c r="C49" s="15">
        <v>133</v>
      </c>
      <c r="D49" s="15">
        <v>0</v>
      </c>
      <c r="E49" s="74">
        <v>0</v>
      </c>
    </row>
    <row r="50" spans="1:5" x14ac:dyDescent="0.25">
      <c r="A50" s="14" t="s">
        <v>176</v>
      </c>
      <c r="B50" s="15">
        <v>663.61404207313024</v>
      </c>
      <c r="C50" s="15">
        <v>664</v>
      </c>
      <c r="D50" s="15">
        <v>0</v>
      </c>
      <c r="E50" s="74">
        <v>0</v>
      </c>
    </row>
    <row r="51" spans="1:5" x14ac:dyDescent="0.25">
      <c r="A51" s="14" t="s">
        <v>180</v>
      </c>
      <c r="B51" s="15">
        <v>13.272280841462605</v>
      </c>
      <c r="C51" s="15">
        <v>13</v>
      </c>
      <c r="D51" s="15">
        <v>0</v>
      </c>
      <c r="E51" s="74">
        <v>0</v>
      </c>
    </row>
    <row r="52" spans="1:5" x14ac:dyDescent="0.25">
      <c r="A52" s="14" t="s">
        <v>182</v>
      </c>
      <c r="B52" s="15">
        <v>200</v>
      </c>
      <c r="C52" s="15">
        <v>200</v>
      </c>
      <c r="D52" s="15">
        <v>0</v>
      </c>
      <c r="E52" s="74">
        <v>0</v>
      </c>
    </row>
    <row r="53" spans="1:5" x14ac:dyDescent="0.25">
      <c r="A53" s="14" t="s">
        <v>186</v>
      </c>
      <c r="B53" s="15">
        <v>13</v>
      </c>
      <c r="C53" s="15">
        <v>13</v>
      </c>
      <c r="D53" s="15">
        <v>0</v>
      </c>
      <c r="E53" s="74">
        <v>0</v>
      </c>
    </row>
    <row r="54" spans="1:5" x14ac:dyDescent="0.25">
      <c r="A54" s="14" t="s">
        <v>189</v>
      </c>
      <c r="B54" s="15">
        <v>13</v>
      </c>
      <c r="C54" s="15">
        <v>13</v>
      </c>
      <c r="D54" s="15">
        <v>0</v>
      </c>
      <c r="E54" s="74">
        <v>0</v>
      </c>
    </row>
    <row r="55" spans="1:5" x14ac:dyDescent="0.25">
      <c r="A55" s="14" t="s">
        <v>193</v>
      </c>
      <c r="B55" s="15">
        <v>13.272280841462605</v>
      </c>
      <c r="C55" s="15">
        <v>13</v>
      </c>
      <c r="D55" s="15">
        <v>0</v>
      </c>
      <c r="E55" s="74">
        <v>0</v>
      </c>
    </row>
    <row r="56" spans="1:5" x14ac:dyDescent="0.25">
      <c r="A56" s="13">
        <v>42</v>
      </c>
      <c r="B56" s="15">
        <v>260</v>
      </c>
      <c r="C56" s="15">
        <v>260</v>
      </c>
      <c r="D56" s="15">
        <v>0</v>
      </c>
      <c r="E56" s="74">
        <v>0</v>
      </c>
    </row>
    <row r="57" spans="1:5" x14ac:dyDescent="0.25">
      <c r="A57" s="14" t="s">
        <v>200</v>
      </c>
      <c r="B57" s="15">
        <v>130</v>
      </c>
      <c r="C57" s="15">
        <v>130</v>
      </c>
      <c r="D57" s="15">
        <v>0</v>
      </c>
      <c r="E57" s="74">
        <v>0</v>
      </c>
    </row>
    <row r="58" spans="1:5" x14ac:dyDescent="0.25">
      <c r="A58" s="14" t="s">
        <v>202</v>
      </c>
      <c r="B58" s="15">
        <v>130</v>
      </c>
      <c r="C58" s="15">
        <v>130</v>
      </c>
      <c r="D58" s="15">
        <v>0</v>
      </c>
      <c r="E58" s="74">
        <v>0</v>
      </c>
    </row>
    <row r="59" spans="1:5" x14ac:dyDescent="0.25">
      <c r="A59" s="12" t="s">
        <v>206</v>
      </c>
      <c r="B59" s="15">
        <v>1282543.7255292321</v>
      </c>
      <c r="C59" s="15">
        <v>1282544</v>
      </c>
      <c r="D59" s="15">
        <v>1119203.1599999999</v>
      </c>
      <c r="E59" s="74">
        <v>87.26430906074178</v>
      </c>
    </row>
    <row r="60" spans="1:5" x14ac:dyDescent="0.25">
      <c r="A60" s="13">
        <v>32</v>
      </c>
      <c r="B60" s="15">
        <v>1281943.7255292321</v>
      </c>
      <c r="C60" s="15">
        <v>1281944</v>
      </c>
      <c r="D60" s="15">
        <v>1119203.1599999999</v>
      </c>
      <c r="E60" s="74">
        <v>87.305152175133998</v>
      </c>
    </row>
    <row r="61" spans="1:5" x14ac:dyDescent="0.25">
      <c r="A61" s="14" t="s">
        <v>195</v>
      </c>
      <c r="B61" s="15">
        <v>1281943.7255292321</v>
      </c>
      <c r="C61" s="15">
        <v>1281944</v>
      </c>
      <c r="D61" s="15">
        <v>1119203.1599999999</v>
      </c>
      <c r="E61" s="74">
        <v>87.305152175133998</v>
      </c>
    </row>
    <row r="62" spans="1:5" x14ac:dyDescent="0.25">
      <c r="A62" s="13">
        <v>34</v>
      </c>
      <c r="B62" s="15">
        <v>600</v>
      </c>
      <c r="C62" s="15">
        <v>600</v>
      </c>
      <c r="D62" s="15">
        <v>0</v>
      </c>
      <c r="E62" s="74">
        <v>0</v>
      </c>
    </row>
    <row r="63" spans="1:5" x14ac:dyDescent="0.25">
      <c r="A63" s="14" t="s">
        <v>198</v>
      </c>
      <c r="B63" s="15">
        <v>600</v>
      </c>
      <c r="C63" s="15">
        <v>600</v>
      </c>
      <c r="D63" s="15">
        <v>0</v>
      </c>
      <c r="E63" s="74">
        <v>0</v>
      </c>
    </row>
    <row r="64" spans="1:5" x14ac:dyDescent="0.25">
      <c r="A64" s="12" t="s">
        <v>207</v>
      </c>
      <c r="B64" s="15">
        <v>9356.9579932311353</v>
      </c>
      <c r="C64" s="15">
        <v>9358</v>
      </c>
      <c r="D64" s="15">
        <v>21800.01</v>
      </c>
      <c r="E64" s="74">
        <v>232.95586663817053</v>
      </c>
    </row>
    <row r="65" spans="1:5" x14ac:dyDescent="0.25">
      <c r="A65" s="13">
        <v>31</v>
      </c>
      <c r="E65" s="74">
        <v>0</v>
      </c>
    </row>
    <row r="66" spans="1:5" x14ac:dyDescent="0.25">
      <c r="A66" s="14" t="s">
        <v>167</v>
      </c>
      <c r="E66" s="74">
        <v>0</v>
      </c>
    </row>
    <row r="67" spans="1:5" x14ac:dyDescent="0.25">
      <c r="A67" s="13">
        <v>32</v>
      </c>
      <c r="B67" s="15">
        <v>9356.9579932311353</v>
      </c>
      <c r="C67" s="15">
        <v>9358</v>
      </c>
      <c r="D67" s="15">
        <v>21800.01</v>
      </c>
      <c r="E67" s="74">
        <v>232.95586663817053</v>
      </c>
    </row>
    <row r="68" spans="1:5" x14ac:dyDescent="0.25">
      <c r="A68" s="14" t="s">
        <v>171</v>
      </c>
      <c r="B68" s="15">
        <v>6636.1404207313026</v>
      </c>
      <c r="C68" s="15">
        <v>6636</v>
      </c>
      <c r="D68" s="15">
        <v>21800.01</v>
      </c>
      <c r="E68" s="74">
        <v>328.51130198915007</v>
      </c>
    </row>
    <row r="69" spans="1:5" x14ac:dyDescent="0.25">
      <c r="A69" s="14" t="s">
        <v>183</v>
      </c>
      <c r="B69" s="15">
        <v>663.61404207313024</v>
      </c>
      <c r="C69" s="15">
        <v>664</v>
      </c>
      <c r="E69" s="74">
        <v>0</v>
      </c>
    </row>
    <row r="70" spans="1:5" x14ac:dyDescent="0.25">
      <c r="A70" s="14" t="s">
        <v>187</v>
      </c>
      <c r="B70" s="15">
        <v>663.61404207313024</v>
      </c>
      <c r="C70" s="15">
        <v>664</v>
      </c>
      <c r="E70" s="74">
        <v>0</v>
      </c>
    </row>
    <row r="71" spans="1:5" x14ac:dyDescent="0.25">
      <c r="A71" s="14" t="s">
        <v>189</v>
      </c>
      <c r="B71" s="15">
        <v>663.61404207313024</v>
      </c>
      <c r="C71" s="15">
        <v>664</v>
      </c>
      <c r="E71" s="74">
        <v>0</v>
      </c>
    </row>
    <row r="72" spans="1:5" x14ac:dyDescent="0.25">
      <c r="A72" s="14" t="s">
        <v>190</v>
      </c>
      <c r="B72" s="15">
        <v>663.61404207313024</v>
      </c>
      <c r="C72" s="15">
        <v>664</v>
      </c>
      <c r="E72" s="74">
        <v>0</v>
      </c>
    </row>
    <row r="73" spans="1:5" x14ac:dyDescent="0.25">
      <c r="A73" s="14" t="s">
        <v>193</v>
      </c>
      <c r="B73" s="15">
        <v>66.361404207313029</v>
      </c>
      <c r="C73" s="15">
        <v>66</v>
      </c>
      <c r="E73" s="74">
        <v>0</v>
      </c>
    </row>
    <row r="74" spans="1:5" x14ac:dyDescent="0.25">
      <c r="A74" s="12" t="s">
        <v>208</v>
      </c>
      <c r="B74" s="15">
        <v>21346.848857920231</v>
      </c>
      <c r="C74" s="15">
        <v>21347</v>
      </c>
      <c r="D74" s="15">
        <v>34010.32</v>
      </c>
      <c r="E74" s="74">
        <v>159.32130978591837</v>
      </c>
    </row>
    <row r="75" spans="1:5" x14ac:dyDescent="0.25">
      <c r="A75" s="13">
        <v>32</v>
      </c>
      <c r="B75" s="15">
        <v>21346.848857920231</v>
      </c>
      <c r="C75" s="15">
        <v>21347</v>
      </c>
      <c r="D75" s="15">
        <v>34010.32</v>
      </c>
      <c r="E75" s="74">
        <v>159.32130978591837</v>
      </c>
    </row>
    <row r="76" spans="1:5" x14ac:dyDescent="0.25">
      <c r="A76" s="14" t="s">
        <v>171</v>
      </c>
      <c r="B76" s="15">
        <v>16026.002689627712</v>
      </c>
      <c r="C76" s="15">
        <v>16026</v>
      </c>
      <c r="D76" s="15">
        <v>29966.57</v>
      </c>
      <c r="E76" s="74">
        <v>186.98720828653438</v>
      </c>
    </row>
    <row r="77" spans="1:5" x14ac:dyDescent="0.25">
      <c r="A77" s="14" t="s">
        <v>173</v>
      </c>
      <c r="B77" s="15">
        <v>3230.0040420731302</v>
      </c>
      <c r="C77" s="15">
        <v>3230</v>
      </c>
      <c r="D77" s="15">
        <v>4043.75</v>
      </c>
      <c r="E77" s="74">
        <v>125.19349845201238</v>
      </c>
    </row>
    <row r="78" spans="1:5" x14ac:dyDescent="0.25">
      <c r="A78" s="14" t="s">
        <v>183</v>
      </c>
      <c r="B78" s="15">
        <v>132.72280841462606</v>
      </c>
      <c r="C78" s="15">
        <v>133</v>
      </c>
      <c r="E78" s="74">
        <v>0</v>
      </c>
    </row>
    <row r="79" spans="1:5" x14ac:dyDescent="0.25">
      <c r="A79" s="14" t="s">
        <v>185</v>
      </c>
      <c r="B79" s="15">
        <v>100</v>
      </c>
      <c r="C79" s="15">
        <v>100</v>
      </c>
      <c r="E79" s="74">
        <v>0</v>
      </c>
    </row>
    <row r="80" spans="1:5" x14ac:dyDescent="0.25">
      <c r="A80" s="14" t="s">
        <v>187</v>
      </c>
      <c r="B80" s="15">
        <v>132.72280841462606</v>
      </c>
      <c r="C80" s="15">
        <v>133</v>
      </c>
      <c r="E80" s="74">
        <v>0</v>
      </c>
    </row>
    <row r="81" spans="1:5" x14ac:dyDescent="0.25">
      <c r="A81" s="14" t="s">
        <v>190</v>
      </c>
      <c r="B81" s="15">
        <v>929.05965890238235</v>
      </c>
      <c r="C81" s="15">
        <v>929</v>
      </c>
      <c r="E81" s="74">
        <v>0</v>
      </c>
    </row>
    <row r="82" spans="1:5" x14ac:dyDescent="0.25">
      <c r="A82" s="14" t="s">
        <v>193</v>
      </c>
      <c r="B82" s="15">
        <v>796.33685048775624</v>
      </c>
      <c r="C82" s="15">
        <v>796</v>
      </c>
      <c r="E82" s="74">
        <v>0</v>
      </c>
    </row>
    <row r="83" spans="1:5" x14ac:dyDescent="0.25">
      <c r="A83" s="11" t="s">
        <v>6</v>
      </c>
      <c r="B83" s="15">
        <v>747794.57742053224</v>
      </c>
      <c r="C83" s="15">
        <v>747793</v>
      </c>
      <c r="D83" s="15">
        <v>440354.31</v>
      </c>
      <c r="E83" s="74">
        <v>58.887193381055994</v>
      </c>
    </row>
    <row r="84" spans="1:5" x14ac:dyDescent="0.25">
      <c r="A84" s="12" t="s">
        <v>206</v>
      </c>
      <c r="B84" s="15">
        <v>747794.57742053224</v>
      </c>
      <c r="C84" s="15">
        <v>747793</v>
      </c>
      <c r="D84" s="15">
        <v>440354.31</v>
      </c>
      <c r="E84" s="74">
        <v>58.887193381055994</v>
      </c>
    </row>
    <row r="85" spans="1:5" x14ac:dyDescent="0.25">
      <c r="A85" s="13">
        <v>32</v>
      </c>
      <c r="B85" s="15">
        <v>718856.13180370303</v>
      </c>
      <c r="C85" s="15">
        <v>718855</v>
      </c>
      <c r="D85" s="15">
        <v>391976.35000000003</v>
      </c>
      <c r="E85" s="74">
        <v>54.52787418881416</v>
      </c>
    </row>
    <row r="86" spans="1:5" x14ac:dyDescent="0.25">
      <c r="A86" s="14" t="s">
        <v>171</v>
      </c>
      <c r="B86" s="15">
        <v>11000</v>
      </c>
      <c r="C86" s="15">
        <v>11000</v>
      </c>
      <c r="D86" s="15">
        <v>16246.1</v>
      </c>
      <c r="E86" s="74">
        <v>147.69181818181818</v>
      </c>
    </row>
    <row r="87" spans="1:5" x14ac:dyDescent="0.25">
      <c r="A87" s="14" t="s">
        <v>173</v>
      </c>
      <c r="B87" s="15">
        <v>9840</v>
      </c>
      <c r="C87" s="15">
        <v>9840</v>
      </c>
      <c r="D87" s="15">
        <v>21778.84</v>
      </c>
      <c r="E87" s="74">
        <v>221.32967479674795</v>
      </c>
    </row>
    <row r="88" spans="1:5" x14ac:dyDescent="0.25">
      <c r="A88" s="14" t="s">
        <v>175</v>
      </c>
      <c r="B88" s="15">
        <v>12582.12223770655</v>
      </c>
      <c r="C88" s="15">
        <v>12582</v>
      </c>
      <c r="D88" s="15">
        <v>13149.55</v>
      </c>
      <c r="E88" s="74">
        <v>104.51080909235415</v>
      </c>
    </row>
    <row r="89" spans="1:5" x14ac:dyDescent="0.25">
      <c r="A89" s="14" t="s">
        <v>181</v>
      </c>
      <c r="B89" s="15">
        <v>60536.204529165836</v>
      </c>
      <c r="C89" s="15">
        <v>60536</v>
      </c>
      <c r="D89" s="15">
        <v>74470.570000000007</v>
      </c>
      <c r="E89" s="74">
        <v>123.01865005946875</v>
      </c>
    </row>
    <row r="90" spans="1:5" x14ac:dyDescent="0.25">
      <c r="A90" s="14" t="s">
        <v>182</v>
      </c>
      <c r="B90" s="15">
        <v>3125</v>
      </c>
      <c r="C90" s="15">
        <v>3125</v>
      </c>
      <c r="D90" s="15">
        <v>3562.5</v>
      </c>
      <c r="E90" s="74">
        <v>113.99999999999999</v>
      </c>
    </row>
    <row r="91" spans="1:5" x14ac:dyDescent="0.25">
      <c r="A91" s="14" t="s">
        <v>183</v>
      </c>
      <c r="B91" s="15">
        <v>21590.3510518283</v>
      </c>
      <c r="C91" s="15">
        <v>21590</v>
      </c>
      <c r="D91" s="15">
        <v>22249.81</v>
      </c>
      <c r="E91" s="74">
        <v>103.0560907827698</v>
      </c>
    </row>
    <row r="92" spans="1:5" x14ac:dyDescent="0.25">
      <c r="A92" s="14" t="s">
        <v>185</v>
      </c>
      <c r="B92" s="15">
        <v>110525.32085738935</v>
      </c>
      <c r="C92" s="15">
        <v>110525</v>
      </c>
      <c r="D92" s="15">
        <v>62592.19</v>
      </c>
      <c r="E92" s="74">
        <v>56.631703234562316</v>
      </c>
    </row>
    <row r="93" spans="1:5" x14ac:dyDescent="0.25">
      <c r="A93" s="14" t="s">
        <v>187</v>
      </c>
      <c r="B93" s="15">
        <v>7256.2877430486424</v>
      </c>
      <c r="C93" s="15">
        <v>7256</v>
      </c>
      <c r="D93" s="15">
        <v>18112.5</v>
      </c>
      <c r="E93" s="74">
        <v>249.62100330760748</v>
      </c>
    </row>
    <row r="94" spans="1:5" x14ac:dyDescent="0.25">
      <c r="A94" s="14" t="s">
        <v>188</v>
      </c>
      <c r="B94" s="15">
        <v>461497.00190523593</v>
      </c>
      <c r="C94" s="15">
        <v>461497</v>
      </c>
      <c r="D94" s="15">
        <v>139598.96</v>
      </c>
      <c r="E94" s="74">
        <v>30.24915871609133</v>
      </c>
    </row>
    <row r="95" spans="1:5" x14ac:dyDescent="0.25">
      <c r="A95" s="14" t="s">
        <v>189</v>
      </c>
      <c r="B95" s="15">
        <v>14533.151353109031</v>
      </c>
      <c r="C95" s="15">
        <v>14533</v>
      </c>
      <c r="D95" s="15">
        <v>20048.080000000002</v>
      </c>
      <c r="E95" s="74">
        <v>137.94866854744376</v>
      </c>
    </row>
    <row r="96" spans="1:5" x14ac:dyDescent="0.25">
      <c r="A96" s="14" t="s">
        <v>190</v>
      </c>
      <c r="B96" s="15">
        <v>4379.8500000000004</v>
      </c>
      <c r="C96" s="15">
        <v>4380</v>
      </c>
      <c r="D96" s="15">
        <v>0</v>
      </c>
      <c r="E96" s="74">
        <v>0</v>
      </c>
    </row>
    <row r="97" spans="1:5" x14ac:dyDescent="0.25">
      <c r="A97" s="14" t="s">
        <v>193</v>
      </c>
      <c r="B97" s="15">
        <v>1990.8421262193906</v>
      </c>
      <c r="C97" s="15">
        <v>1991</v>
      </c>
      <c r="D97" s="15">
        <v>167.25</v>
      </c>
      <c r="E97" s="74">
        <v>8.400301356102462</v>
      </c>
    </row>
    <row r="98" spans="1:5" x14ac:dyDescent="0.25">
      <c r="A98" s="13">
        <v>34</v>
      </c>
      <c r="B98" s="15">
        <v>265.44561682925212</v>
      </c>
      <c r="C98" s="15">
        <v>265</v>
      </c>
      <c r="D98" s="15">
        <v>18.64</v>
      </c>
      <c r="E98" s="74">
        <v>7.0339622641509436</v>
      </c>
    </row>
    <row r="99" spans="1:5" x14ac:dyDescent="0.25">
      <c r="A99" s="14" t="s">
        <v>198</v>
      </c>
      <c r="B99" s="15">
        <v>265.44561682925212</v>
      </c>
      <c r="C99" s="15">
        <v>265</v>
      </c>
      <c r="D99" s="15">
        <v>18.64</v>
      </c>
      <c r="E99" s="74">
        <v>7.0339622641509436</v>
      </c>
    </row>
    <row r="100" spans="1:5" x14ac:dyDescent="0.25">
      <c r="A100" s="13">
        <v>42</v>
      </c>
      <c r="B100" s="15">
        <v>28673</v>
      </c>
      <c r="C100" s="15">
        <v>28673</v>
      </c>
      <c r="D100" s="15">
        <v>48359.320000000007</v>
      </c>
      <c r="E100" s="74">
        <v>168.65804066543438</v>
      </c>
    </row>
    <row r="101" spans="1:5" x14ac:dyDescent="0.25">
      <c r="A101" s="14" t="s">
        <v>200</v>
      </c>
      <c r="B101" s="15">
        <v>20000</v>
      </c>
      <c r="C101" s="15">
        <v>20000</v>
      </c>
      <c r="D101" s="15">
        <v>40521.980000000003</v>
      </c>
      <c r="E101" s="74">
        <v>202.60990000000004</v>
      </c>
    </row>
    <row r="102" spans="1:5" x14ac:dyDescent="0.25">
      <c r="A102" s="14" t="s">
        <v>201</v>
      </c>
      <c r="B102" s="15">
        <v>130</v>
      </c>
      <c r="C102" s="15">
        <v>130</v>
      </c>
      <c r="E102" s="74">
        <v>0</v>
      </c>
    </row>
    <row r="103" spans="1:5" x14ac:dyDescent="0.25">
      <c r="A103" s="14" t="s">
        <v>202</v>
      </c>
      <c r="B103" s="15">
        <v>7193</v>
      </c>
      <c r="C103" s="15">
        <v>7193</v>
      </c>
      <c r="D103" s="15">
        <v>7193.43</v>
      </c>
      <c r="E103" s="74">
        <v>100.00597803419993</v>
      </c>
    </row>
    <row r="104" spans="1:5" x14ac:dyDescent="0.25">
      <c r="A104" s="14" t="s">
        <v>203</v>
      </c>
      <c r="B104" s="15">
        <v>1350</v>
      </c>
      <c r="C104" s="15">
        <v>1350</v>
      </c>
      <c r="D104" s="15">
        <v>643.91</v>
      </c>
      <c r="E104" s="74">
        <v>47.697037037037035</v>
      </c>
    </row>
    <row r="105" spans="1:5" x14ac:dyDescent="0.25">
      <c r="A105" s="10" t="s">
        <v>68</v>
      </c>
      <c r="B105" s="15">
        <v>4987154.261791761</v>
      </c>
      <c r="C105" s="15">
        <v>4942854</v>
      </c>
      <c r="D105" s="15">
        <v>4492310.3299999991</v>
      </c>
      <c r="E105" s="74">
        <v>90.884948857481916</v>
      </c>
    </row>
  </sheetData>
  <pageMargins left="0.7" right="0.7" top="0.75" bottom="0.75" header="0.3" footer="0.3"/>
  <pageSetup paperSize="8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DZIV 2024</vt:lpstr>
      <vt:lpstr>OPĆI - Sažetak</vt:lpstr>
      <vt:lpstr>OPĆI-rn.prih.rash - ekon.klas.</vt:lpstr>
      <vt:lpstr>OPĆI-rn.prih.rash - izvori fin.</vt:lpstr>
      <vt:lpstr>OPĆI-rashodi prema funkcijskoj </vt:lpstr>
      <vt:lpstr>POSEBNI-po organizac.klas.</vt:lpstr>
      <vt:lpstr>POSEBNI-po programskoj klas.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Tatjana Kostel Radošević</dc:creator>
  <cp:lastModifiedBy>Ines Petrošanec</cp:lastModifiedBy>
  <cp:lastPrinted>2025-03-07T08:19:11Z</cp:lastPrinted>
  <dcterms:created xsi:type="dcterms:W3CDTF">2023-07-24T16:16:49Z</dcterms:created>
  <dcterms:modified xsi:type="dcterms:W3CDTF">2025-03-27T12:38:51Z</dcterms:modified>
</cp:coreProperties>
</file>